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chützenverein\0. Vorlagen\RWK\"/>
    </mc:Choice>
  </mc:AlternateContent>
  <xr:revisionPtr revIDLastSave="0" documentId="13_ncr:1_{F6EEC792-167A-4484-B43B-45F0A32F8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bersicht" sheetId="1" r:id="rId1"/>
    <sheet name="Auswertung" sheetId="3" r:id="rId2"/>
  </sheets>
  <definedNames>
    <definedName name="_xlnm.Print_Area" localSheetId="1">Auswertung!$A$1:$E$38</definedName>
    <definedName name="_xlnm.Print_Area" localSheetId="0">Übersicht!$B$1:$I$50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1" l="1"/>
  <c r="H2" i="1" s="1"/>
  <c r="E2" i="1" l="1"/>
  <c r="A2" i="3" s="1"/>
  <c r="H44" i="1" a="1"/>
  <c r="H44" i="1" s="1"/>
  <c r="J44" i="1" s="1"/>
  <c r="H43" i="1" a="1"/>
  <c r="H43" i="1" s="1"/>
  <c r="J43" i="1" s="1"/>
  <c r="H42" i="1" a="1"/>
  <c r="H42" i="1" s="1"/>
  <c r="J42" i="1" s="1"/>
  <c r="H41" i="1" a="1"/>
  <c r="H41" i="1" s="1"/>
  <c r="J41" i="1" s="1"/>
  <c r="H35" i="1" a="1"/>
  <c r="H35" i="1" s="1"/>
  <c r="J35" i="1" s="1"/>
  <c r="H34" i="1" a="1"/>
  <c r="H34" i="1" s="1"/>
  <c r="J34" i="1" s="1"/>
  <c r="H33" i="1" a="1"/>
  <c r="H33" i="1" s="1"/>
  <c r="J33" i="1" s="1"/>
  <c r="H32" i="1" a="1"/>
  <c r="H32" i="1" s="1"/>
  <c r="H26" i="1" a="1"/>
  <c r="H26" i="1" s="1"/>
  <c r="J26" i="1" s="1"/>
  <c r="H25" i="1" a="1"/>
  <c r="H25" i="1" s="1"/>
  <c r="J25" i="1" s="1"/>
  <c r="H24" i="1" a="1"/>
  <c r="H24" i="1" s="1"/>
  <c r="J24" i="1" s="1"/>
  <c r="H23" i="1" a="1"/>
  <c r="H23" i="1" s="1"/>
  <c r="J23" i="1" s="1"/>
  <c r="H17" i="1" a="1"/>
  <c r="H17" i="1" s="1"/>
  <c r="J17" i="1" s="1"/>
  <c r="H16" i="1" a="1"/>
  <c r="H16" i="1" s="1"/>
  <c r="J16" i="1" s="1"/>
  <c r="H15" i="1" a="1"/>
  <c r="H15" i="1" s="1"/>
  <c r="J15" i="1" s="1"/>
  <c r="H14" i="1" a="1"/>
  <c r="H14" i="1" s="1"/>
  <c r="J14" i="1" s="1"/>
  <c r="J32" i="1" l="1"/>
  <c r="I16" i="1" s="1" a="1"/>
  <c r="I16" i="1" s="1"/>
  <c r="K30" i="3"/>
  <c r="K31" i="3"/>
  <c r="K32" i="3"/>
  <c r="K29" i="3"/>
  <c r="K26" i="3"/>
  <c r="K27" i="3"/>
  <c r="K28" i="3"/>
  <c r="K25" i="3"/>
  <c r="I30" i="3"/>
  <c r="I31" i="3"/>
  <c r="I32" i="3"/>
  <c r="I29" i="3"/>
  <c r="I26" i="3"/>
  <c r="I27" i="3"/>
  <c r="I28" i="3"/>
  <c r="I25" i="3"/>
  <c r="K22" i="3"/>
  <c r="K23" i="3"/>
  <c r="K24" i="3"/>
  <c r="K21" i="3"/>
  <c r="I22" i="3"/>
  <c r="I23" i="3"/>
  <c r="I24" i="3"/>
  <c r="I21" i="3"/>
  <c r="K18" i="3"/>
  <c r="K19" i="3"/>
  <c r="K20" i="3"/>
  <c r="K17" i="3"/>
  <c r="I18" i="3"/>
  <c r="I19" i="3"/>
  <c r="I20" i="3"/>
  <c r="I17" i="3"/>
  <c r="I32" i="1" l="1" a="1"/>
  <c r="I32" i="1" s="1"/>
  <c r="I15" i="1" a="1"/>
  <c r="I15" i="1" s="1"/>
  <c r="I26" i="1" a="1"/>
  <c r="I26" i="1" s="1"/>
  <c r="I25" i="1" a="1"/>
  <c r="I25" i="1" s="1"/>
  <c r="I24" i="1" a="1"/>
  <c r="I24" i="1" s="1"/>
  <c r="I23" i="1" a="1"/>
  <c r="I23" i="1" s="1"/>
  <c r="I17" i="1" a="1"/>
  <c r="I17" i="1" s="1"/>
  <c r="I14" i="1" a="1"/>
  <c r="I14" i="1" s="1"/>
  <c r="I35" i="1" a="1"/>
  <c r="I35" i="1" s="1"/>
  <c r="I41" i="1" a="1"/>
  <c r="I41" i="1" s="1"/>
  <c r="I34" i="1" a="1"/>
  <c r="I34" i="1" s="1"/>
  <c r="I33" i="1" a="1"/>
  <c r="I33" i="1" s="1"/>
  <c r="I43" i="1" a="1"/>
  <c r="I43" i="1" s="1"/>
  <c r="I44" i="1" a="1"/>
  <c r="I44" i="1" s="1"/>
  <c r="I42" i="1" a="1"/>
  <c r="I42" i="1" s="1"/>
  <c r="D33" i="3"/>
  <c r="I9" i="3"/>
  <c r="M9" i="3" s="1"/>
  <c r="I8" i="3"/>
  <c r="M8" i="3" s="1"/>
  <c r="I7" i="3"/>
  <c r="M7" i="3" s="1"/>
  <c r="I6" i="3"/>
  <c r="M6" i="3" s="1"/>
  <c r="A3" i="3"/>
  <c r="G45" i="1"/>
  <c r="F45" i="1"/>
  <c r="E45" i="1"/>
  <c r="D45" i="1"/>
  <c r="G36" i="1"/>
  <c r="F36" i="1"/>
  <c r="E36" i="1"/>
  <c r="D36" i="1"/>
  <c r="J28" i="3"/>
  <c r="J27" i="3"/>
  <c r="M27" i="3" s="1" a="1"/>
  <c r="M27" i="3" s="1"/>
  <c r="L27" i="3" s="1"/>
  <c r="J26" i="3"/>
  <c r="M26" i="3" s="1" a="1"/>
  <c r="M26" i="3" s="1"/>
  <c r="L26" i="3" s="1"/>
  <c r="G27" i="1"/>
  <c r="F27" i="1"/>
  <c r="E27" i="1"/>
  <c r="D27" i="1"/>
  <c r="G18" i="1"/>
  <c r="F18" i="1"/>
  <c r="E18" i="1"/>
  <c r="D18" i="1"/>
  <c r="J20" i="3"/>
  <c r="M20" i="3" s="1" a="1"/>
  <c r="M20" i="3" s="1"/>
  <c r="L20" i="3" s="1"/>
  <c r="J19" i="3"/>
  <c r="M19" i="3" s="1" a="1"/>
  <c r="M19" i="3" s="1"/>
  <c r="L19" i="3" s="1"/>
  <c r="J18" i="3"/>
  <c r="M18" i="3" s="1" a="1"/>
  <c r="M18" i="3" s="1"/>
  <c r="L18" i="3" s="1"/>
  <c r="M28" i="3" l="1" a="1"/>
  <c r="M28" i="3" s="1"/>
  <c r="L28" i="3" s="1"/>
  <c r="A17" i="1"/>
  <c r="A15" i="1"/>
  <c r="L6" i="3"/>
  <c r="A26" i="1"/>
  <c r="J24" i="3"/>
  <c r="M24" i="3" s="1" a="1"/>
  <c r="M24" i="3" s="1"/>
  <c r="L24" i="3" s="1"/>
  <c r="A35" i="1"/>
  <c r="A14" i="1"/>
  <c r="A16" i="1"/>
  <c r="A44" i="1"/>
  <c r="J32" i="3"/>
  <c r="H36" i="1"/>
  <c r="J25" i="3"/>
  <c r="M25" i="3" s="1" a="1"/>
  <c r="M25" i="3" s="1"/>
  <c r="L25" i="3" s="1"/>
  <c r="H27" i="1"/>
  <c r="J21" i="3"/>
  <c r="M21" i="3" s="1" a="1"/>
  <c r="M21" i="3" s="1"/>
  <c r="L21" i="3" s="1"/>
  <c r="A24" i="1"/>
  <c r="J22" i="3"/>
  <c r="A25" i="1"/>
  <c r="J23" i="3"/>
  <c r="M23" i="3" s="1" a="1"/>
  <c r="M23" i="3" s="1"/>
  <c r="L23" i="3" s="1"/>
  <c r="H18" i="1"/>
  <c r="J17" i="3"/>
  <c r="M17" i="3" s="1" a="1"/>
  <c r="M17" i="3" s="1"/>
  <c r="L17" i="3" s="1"/>
  <c r="A43" i="1"/>
  <c r="J31" i="3"/>
  <c r="M31" i="3" s="1" a="1"/>
  <c r="M31" i="3" s="1"/>
  <c r="L31" i="3" s="1"/>
  <c r="A42" i="1"/>
  <c r="J30" i="3"/>
  <c r="M30" i="3" s="1" a="1"/>
  <c r="M30" i="3" s="1"/>
  <c r="L30" i="3" s="1"/>
  <c r="H45" i="1"/>
  <c r="J29" i="3"/>
  <c r="M29" i="3" s="1" a="1"/>
  <c r="M29" i="3" s="1"/>
  <c r="L29" i="3" s="1"/>
  <c r="L9" i="3"/>
  <c r="A32" i="1"/>
  <c r="A33" i="1"/>
  <c r="A34" i="1"/>
  <c r="L8" i="3"/>
  <c r="C12" i="3"/>
  <c r="L7" i="3"/>
  <c r="A23" i="1"/>
  <c r="A41" i="1"/>
  <c r="J7" i="3" l="1"/>
  <c r="N7" i="3" s="1"/>
  <c r="K27" i="1"/>
  <c r="J6" i="3"/>
  <c r="N6" i="3" s="1"/>
  <c r="K18" i="1"/>
  <c r="J8" i="3"/>
  <c r="N8" i="3" s="1"/>
  <c r="K36" i="1"/>
  <c r="J9" i="3"/>
  <c r="N9" i="3" s="1"/>
  <c r="K45" i="1"/>
  <c r="M32" i="3" a="1"/>
  <c r="M32" i="3" s="1"/>
  <c r="L32" i="3" s="1"/>
  <c r="M22" i="3" a="1"/>
  <c r="M22" i="3" s="1"/>
  <c r="L22" i="3" s="1"/>
  <c r="H28" i="3" s="1"/>
  <c r="K6" i="3"/>
  <c r="K8" i="3"/>
  <c r="D12" i="3"/>
  <c r="K9" i="3"/>
  <c r="K7" i="3"/>
  <c r="A12" i="3"/>
  <c r="H8" i="3" l="1"/>
  <c r="I45" i="1" a="1"/>
  <c r="I45" i="1" s="1"/>
  <c r="H9" i="3"/>
  <c r="H7" i="3"/>
  <c r="H6" i="3"/>
  <c r="H32" i="3"/>
  <c r="I36" i="1" a="1"/>
  <c r="I36" i="1" s="1"/>
  <c r="I27" i="1" a="1"/>
  <c r="I27" i="1" s="1"/>
  <c r="I18" i="1" a="1"/>
  <c r="I18" i="1" s="1"/>
  <c r="H26" i="3"/>
  <c r="H20" i="3"/>
  <c r="H24" i="3"/>
  <c r="H31" i="3"/>
  <c r="H23" i="3"/>
  <c r="H22" i="3"/>
  <c r="H29" i="3"/>
  <c r="H21" i="3"/>
  <c r="H18" i="3"/>
  <c r="H30" i="3"/>
  <c r="H27" i="3"/>
  <c r="H19" i="3"/>
  <c r="H17" i="3"/>
  <c r="H25" i="3"/>
  <c r="B8" i="3" l="1"/>
  <c r="E8" i="3" s="1"/>
  <c r="C8" i="3"/>
  <c r="C6" i="3"/>
  <c r="B6" i="3"/>
  <c r="E6" i="3" s="1"/>
  <c r="B9" i="3"/>
  <c r="E9" i="3" s="1"/>
  <c r="C7" i="3"/>
  <c r="C9" i="3"/>
  <c r="B7" i="3"/>
  <c r="D7" i="3" s="1"/>
  <c r="E28" i="3"/>
  <c r="D22" i="3"/>
  <c r="B23" i="3"/>
  <c r="B22" i="3"/>
  <c r="E21" i="3"/>
  <c r="D30" i="3"/>
  <c r="D21" i="3"/>
  <c r="D29" i="3"/>
  <c r="B32" i="3"/>
  <c r="E29" i="3"/>
  <c r="E24" i="3"/>
  <c r="B29" i="3"/>
  <c r="B19" i="3"/>
  <c r="E25" i="3"/>
  <c r="B18" i="3"/>
  <c r="E32" i="3"/>
  <c r="B24" i="3"/>
  <c r="B25" i="3"/>
  <c r="D32" i="3"/>
  <c r="D24" i="3"/>
  <c r="E31" i="3"/>
  <c r="E23" i="3"/>
  <c r="B26" i="3"/>
  <c r="D31" i="3"/>
  <c r="D23" i="3"/>
  <c r="E30" i="3"/>
  <c r="E22" i="3"/>
  <c r="B28" i="3"/>
  <c r="B30" i="3"/>
  <c r="B21" i="3"/>
  <c r="D28" i="3"/>
  <c r="D20" i="3"/>
  <c r="E27" i="3"/>
  <c r="E19" i="3"/>
  <c r="B20" i="3"/>
  <c r="D27" i="3"/>
  <c r="D19" i="3"/>
  <c r="E26" i="3"/>
  <c r="E18" i="3"/>
  <c r="E20" i="3"/>
  <c r="B27" i="3"/>
  <c r="D26" i="3"/>
  <c r="D18" i="3"/>
  <c r="B31" i="3"/>
  <c r="D25" i="3"/>
  <c r="E17" i="3"/>
  <c r="D17" i="3"/>
  <c r="B17" i="3"/>
  <c r="D8" i="3" l="1"/>
  <c r="D9" i="3"/>
  <c r="E7" i="3"/>
  <c r="D6" i="3"/>
</calcChain>
</file>

<file path=xl/sharedStrings.xml><?xml version="1.0" encoding="utf-8"?>
<sst xmlns="http://schemas.openxmlformats.org/spreadsheetml/2006/main" count="141" uniqueCount="55">
  <si>
    <t>Verein:</t>
  </si>
  <si>
    <t>Geburtstag</t>
  </si>
  <si>
    <t>1. Runde</t>
  </si>
  <si>
    <t>2. Runde</t>
  </si>
  <si>
    <t>3. Runde</t>
  </si>
  <si>
    <t>4. Runde</t>
  </si>
  <si>
    <t>Gesamt</t>
  </si>
  <si>
    <t>Ringe</t>
  </si>
  <si>
    <t>Namen:</t>
  </si>
  <si>
    <t>Total:</t>
  </si>
  <si>
    <t>Bemerkungen:</t>
  </si>
  <si>
    <t>Platz:</t>
  </si>
  <si>
    <t>Bester Schütze pro Verein</t>
  </si>
  <si>
    <t>Ringe:</t>
  </si>
  <si>
    <t>Name:</t>
  </si>
  <si>
    <t>Platz</t>
  </si>
  <si>
    <t>Bester Schütze 
in der Mannschaft:</t>
  </si>
  <si>
    <t>Bester Einzelschütze:</t>
  </si>
  <si>
    <t>Übersicht aller Einzelschützen</t>
  </si>
  <si>
    <t>WK-Klasse:</t>
  </si>
  <si>
    <t>LG</t>
  </si>
  <si>
    <t xml:space="preserve"> zutreffendes anklicken oder ankreuzen</t>
  </si>
  <si>
    <t>LuPi</t>
  </si>
  <si>
    <t>in</t>
  </si>
  <si>
    <t>1. Wettkampf am:</t>
  </si>
  <si>
    <t>2. Wettkampf am:</t>
  </si>
  <si>
    <t>3. Wettkampf am:</t>
  </si>
  <si>
    <t>4. Wettkampf am:</t>
  </si>
  <si>
    <t>Gruppe</t>
  </si>
  <si>
    <t>Kreisklasse</t>
  </si>
  <si>
    <t>offen</t>
  </si>
  <si>
    <t>60/70</t>
  </si>
  <si>
    <t>61/71</t>
  </si>
  <si>
    <t>e-Mail:</t>
  </si>
  <si>
    <r>
      <t xml:space="preserve">Mannschaft
</t>
    </r>
    <r>
      <rPr>
        <b/>
        <sz val="14"/>
        <color indexed="9"/>
        <rFont val="Times New Roman"/>
        <family val="1"/>
      </rPr>
      <t>Ringe:</t>
    </r>
  </si>
  <si>
    <t>Standöffnung jeweils um 19:00 Uhr.  -  Wettkampfbeginn um 19:30 Uhr</t>
  </si>
  <si>
    <t>Name</t>
  </si>
  <si>
    <t>Hilfsspalte Ringe:</t>
  </si>
  <si>
    <t>TT.MM.JJJJ</t>
  </si>
  <si>
    <t>Zahlen aus Text lösen</t>
  </si>
  <si>
    <r>
      <rPr>
        <b/>
        <sz val="10"/>
        <rFont val="Arial"/>
        <family val="2"/>
      </rPr>
      <t>*Zahl*</t>
    </r>
    <r>
      <rPr>
        <sz val="10"/>
        <rFont val="Arial"/>
        <family val="2"/>
      </rPr>
      <t>= ausser Wertung</t>
    </r>
  </si>
  <si>
    <r>
      <rPr>
        <b/>
        <sz val="10"/>
        <rFont val="Arial"/>
        <family val="2"/>
      </rPr>
      <t xml:space="preserve">* </t>
    </r>
    <r>
      <rPr>
        <sz val="10"/>
        <rFont val="Arial"/>
        <family val="2"/>
      </rPr>
      <t>= Ansprechpartner</t>
    </r>
  </si>
  <si>
    <t>*Zahl* = ausser Wertung</t>
  </si>
  <si>
    <t xml:space="preserve">Tel: </t>
  </si>
  <si>
    <t>Die Rundenwettkämpfe beginnen ab XX. November 20XX und enden am XX. März 20XX</t>
  </si>
  <si>
    <t>Ergebnisse an: rwk@schuetzenverband.de</t>
  </si>
  <si>
    <t>GK</t>
  </si>
  <si>
    <t>KK</t>
  </si>
  <si>
    <t>VM</t>
  </si>
  <si>
    <t>leer</t>
  </si>
  <si>
    <t>UHR-GK</t>
  </si>
  <si>
    <t>UHR-KK</t>
  </si>
  <si>
    <t>Rundenwettkampf -</t>
  </si>
  <si>
    <t>RWK - Start-Jahr</t>
  </si>
  <si>
    <t>© R. Marquardt, Soderstorf - Version 1.19 (Mobil)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</si>
</sst>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b/>
      <sz val="10"/>
      <name val="Arial"/>
      <family val="2"/>
    </font>
    <font>
      <b/>
      <sz val="11"/>
      <name val="Times New Roman"/>
      <family val="1"/>
    </font>
    <font>
      <sz val="8"/>
      <name val="Arial"/>
      <family val="2"/>
    </font>
    <font>
      <b/>
      <u/>
      <sz val="11"/>
      <name val="Times New Roman"/>
      <family val="1"/>
    </font>
    <font>
      <b/>
      <sz val="2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16"/>
      <color indexed="9"/>
      <name val="Times New Roman"/>
      <family val="1"/>
    </font>
    <font>
      <b/>
      <u/>
      <sz val="10"/>
      <name val="Arial"/>
      <family val="2"/>
    </font>
    <font>
      <i/>
      <sz val="10"/>
      <name val="Arial"/>
      <family val="2"/>
    </font>
    <font>
      <sz val="24"/>
      <name val="Arial Black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Calibri"/>
      <family val="2"/>
    </font>
    <font>
      <b/>
      <sz val="22"/>
      <name val="Times New Roman"/>
      <family val="1"/>
    </font>
    <font>
      <sz val="16"/>
      <name val="Times New Roman"/>
      <family val="1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sz val="8"/>
      <color rgb="FF000000"/>
      <name val="Tahoma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sz val="11"/>
      <color theme="0"/>
      <name val="Times New Roman"/>
      <family val="1"/>
    </font>
    <font>
      <b/>
      <u/>
      <sz val="11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17" fillId="4" borderId="10" xfId="0" applyFont="1" applyFill="1" applyBorder="1" applyAlignment="1" applyProtection="1">
      <alignment horizontal="center" vertical="center" wrapText="1"/>
      <protection hidden="1"/>
    </xf>
    <xf numFmtId="0" fontId="16" fillId="4" borderId="10" xfId="0" applyFont="1" applyFill="1" applyBorder="1" applyAlignment="1" applyProtection="1">
      <alignment horizontal="center" vertical="center" wrapText="1"/>
      <protection hidden="1"/>
    </xf>
    <xf numFmtId="0" fontId="16" fillId="4" borderId="20" xfId="0" applyFont="1" applyFill="1" applyBorder="1" applyAlignment="1" applyProtection="1">
      <alignment horizontal="center" vertical="center"/>
      <protection hidden="1"/>
    </xf>
    <xf numFmtId="0" fontId="13" fillId="5" borderId="21" xfId="0" applyFont="1" applyFill="1" applyBorder="1" applyAlignment="1" applyProtection="1">
      <alignment horizontal="center" vertical="center"/>
      <protection hidden="1"/>
    </xf>
    <xf numFmtId="0" fontId="13" fillId="5" borderId="22" xfId="0" applyFont="1" applyFill="1" applyBorder="1" applyAlignment="1" applyProtection="1">
      <alignment vertical="center"/>
      <protection hidden="1"/>
    </xf>
    <xf numFmtId="0" fontId="15" fillId="0" borderId="22" xfId="0" applyFont="1" applyFill="1" applyBorder="1" applyAlignment="1" applyProtection="1">
      <alignment vertical="center"/>
      <protection hidden="1"/>
    </xf>
    <xf numFmtId="3" fontId="15" fillId="0" borderId="23" xfId="0" applyNumberFormat="1" applyFont="1" applyFill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vertical="center"/>
      <protection hidden="1"/>
    </xf>
    <xf numFmtId="3" fontId="15" fillId="0" borderId="16" xfId="0" applyNumberFormat="1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18" xfId="0" applyNumberFormat="1" applyFont="1" applyBorder="1" applyAlignment="1" applyProtection="1">
      <alignment horizontal="center" vertical="center"/>
      <protection hidden="1"/>
    </xf>
    <xf numFmtId="3" fontId="13" fillId="5" borderId="10" xfId="0" applyNumberFormat="1" applyFont="1" applyFill="1" applyBorder="1" applyAlignment="1" applyProtection="1">
      <alignment horizontal="center" vertical="center"/>
      <protection hidden="1"/>
    </xf>
    <xf numFmtId="0" fontId="19" fillId="4" borderId="24" xfId="0" applyFont="1" applyFill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" fillId="6" borderId="26" xfId="0" applyFont="1" applyFill="1" applyBorder="1" applyAlignment="1" applyProtection="1">
      <alignment horizontal="center" vertical="center" wrapText="1"/>
      <protection hidden="1"/>
    </xf>
    <xf numFmtId="0" fontId="26" fillId="6" borderId="27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" fillId="6" borderId="27" xfId="0" applyFont="1" applyFill="1" applyBorder="1" applyAlignment="1" applyProtection="1">
      <alignment horizontal="center" vertical="top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1" fontId="0" fillId="0" borderId="15" xfId="0" applyNumberFormat="1" applyBorder="1" applyAlignment="1" applyProtection="1">
      <alignment horizontal="center" vertical="center"/>
      <protection hidden="1"/>
    </xf>
    <xf numFmtId="1" fontId="12" fillId="0" borderId="14" xfId="0" applyNumberFormat="1" applyFont="1" applyBorder="1" applyAlignment="1" applyProtection="1">
      <alignment horizontal="center" vertical="center"/>
      <protection hidden="1"/>
    </xf>
    <xf numFmtId="1" fontId="12" fillId="0" borderId="17" xfId="0" applyNumberFormat="1" applyFont="1" applyBorder="1" applyAlignment="1" applyProtection="1">
      <alignment horizontal="center" vertical="center"/>
      <protection hidden="1"/>
    </xf>
    <xf numFmtId="0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5" borderId="22" xfId="0" applyNumberFormat="1" applyFont="1" applyFill="1" applyBorder="1" applyAlignment="1" applyProtection="1">
      <alignment horizontal="center" vertical="center"/>
      <protection hidden="1"/>
    </xf>
    <xf numFmtId="0" fontId="15" fillId="0" borderId="15" xfId="0" applyNumberFormat="1" applyFont="1" applyBorder="1" applyAlignment="1" applyProtection="1">
      <alignment horizontal="center" vertical="center"/>
      <protection hidden="1"/>
    </xf>
    <xf numFmtId="0" fontId="15" fillId="0" borderId="6" xfId="0" applyNumberFormat="1" applyFont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25" fillId="0" borderId="15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top"/>
      <protection hidden="1"/>
    </xf>
    <xf numFmtId="0" fontId="6" fillId="7" borderId="41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7" borderId="5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4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34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14" fontId="35" fillId="8" borderId="46" xfId="0" applyNumberFormat="1" applyFont="1" applyFill="1" applyBorder="1" applyAlignment="1" applyProtection="1">
      <alignment horizontal="center" vertical="center" wrapText="1"/>
      <protection locked="0"/>
    </xf>
    <xf numFmtId="14" fontId="35" fillId="8" borderId="47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9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33" fillId="7" borderId="11" xfId="0" applyFont="1" applyFill="1" applyBorder="1" applyAlignment="1" applyProtection="1">
      <alignment horizontal="center" vertical="center" wrapText="1"/>
      <protection hidden="1"/>
    </xf>
    <xf numFmtId="14" fontId="35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1" xfId="0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3" fillId="6" borderId="27" xfId="0" applyFont="1" applyFill="1" applyBorder="1" applyAlignment="1" applyProtection="1">
      <alignment vertical="center"/>
      <protection hidden="1"/>
    </xf>
    <xf numFmtId="0" fontId="23" fillId="0" borderId="11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5" fillId="0" borderId="37" xfId="0" applyNumberFormat="1" applyFont="1" applyFill="1" applyBorder="1" applyAlignment="1" applyProtection="1">
      <alignment horizontal="left"/>
      <protection locked="0"/>
    </xf>
    <xf numFmtId="0" fontId="0" fillId="0" borderId="37" xfId="0" applyNumberFormat="1" applyFont="1" applyFill="1" applyBorder="1" applyAlignment="1" applyProtection="1">
      <alignment horizontal="left"/>
      <protection locked="0"/>
    </xf>
    <xf numFmtId="0" fontId="0" fillId="0" borderId="38" xfId="0" applyNumberFormat="1" applyFont="1" applyFill="1" applyBorder="1" applyAlignment="1" applyProtection="1">
      <alignment horizontal="left"/>
      <protection locked="0"/>
    </xf>
    <xf numFmtId="0" fontId="10" fillId="6" borderId="30" xfId="1" applyFill="1" applyBorder="1" applyAlignment="1" applyProtection="1">
      <alignment horizontal="left" vertical="center" wrapText="1"/>
      <protection locked="0"/>
    </xf>
    <xf numFmtId="0" fontId="27" fillId="6" borderId="32" xfId="0" applyFont="1" applyFill="1" applyBorder="1" applyAlignment="1" applyProtection="1">
      <alignment horizontal="center" vertical="center"/>
      <protection hidden="1"/>
    </xf>
    <xf numFmtId="0" fontId="27" fillId="6" borderId="33" xfId="0" applyFont="1" applyFill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right"/>
      <protection hidden="1"/>
    </xf>
    <xf numFmtId="0" fontId="22" fillId="0" borderId="33" xfId="0" applyFont="1" applyBorder="1" applyAlignment="1" applyProtection="1">
      <alignment horizontal="left"/>
      <protection hidden="1"/>
    </xf>
    <xf numFmtId="0" fontId="22" fillId="0" borderId="33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18" fillId="4" borderId="27" xfId="0" applyFont="1" applyFill="1" applyBorder="1" applyAlignment="1" applyProtection="1">
      <alignment horizontal="center"/>
      <protection hidden="1"/>
    </xf>
    <xf numFmtId="0" fontId="18" fillId="4" borderId="30" xfId="0" applyFont="1" applyFill="1" applyBorder="1" applyAlignment="1" applyProtection="1">
      <alignment horizontal="center"/>
      <protection hidden="1"/>
    </xf>
    <xf numFmtId="0" fontId="18" fillId="4" borderId="31" xfId="0" applyFont="1" applyFill="1" applyBorder="1" applyAlignment="1" applyProtection="1">
      <alignment horizont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3" fontId="13" fillId="5" borderId="27" xfId="0" applyNumberFormat="1" applyFont="1" applyFill="1" applyBorder="1" applyAlignment="1" applyProtection="1">
      <alignment horizontal="center" vertical="center"/>
      <protection hidden="1"/>
    </xf>
    <xf numFmtId="3" fontId="13" fillId="5" borderId="29" xfId="0" applyNumberFormat="1" applyFont="1" applyFill="1" applyBorder="1" applyAlignment="1" applyProtection="1">
      <alignment horizontal="center" vertical="center"/>
      <protection hidden="1"/>
    </xf>
    <xf numFmtId="3" fontId="13" fillId="5" borderId="28" xfId="0" applyNumberFormat="1" applyFont="1" applyFill="1" applyBorder="1" applyAlignment="1" applyProtection="1">
      <alignment horizontal="center" vertical="center"/>
      <protection hidden="1"/>
    </xf>
    <xf numFmtId="3" fontId="13" fillId="5" borderId="31" xfId="0" applyNumberFormat="1" applyFont="1" applyFill="1" applyBorder="1" applyAlignment="1" applyProtection="1">
      <alignment horizontal="center" vertical="center"/>
      <protection hidden="1"/>
    </xf>
    <xf numFmtId="0" fontId="16" fillId="4" borderId="20" xfId="0" applyFont="1" applyFill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6" fillId="7" borderId="50" xfId="0" applyFont="1" applyFill="1" applyBorder="1" applyAlignment="1" applyProtection="1">
      <alignment horizontal="center" vertical="center" wrapText="1"/>
      <protection hidden="1"/>
    </xf>
    <xf numFmtId="0" fontId="6" fillId="7" borderId="51" xfId="0" applyFont="1" applyFill="1" applyBorder="1" applyAlignment="1" applyProtection="1">
      <alignment horizontal="center" vertical="center" wrapText="1"/>
      <protection hidden="1"/>
    </xf>
    <xf numFmtId="0" fontId="6" fillId="7" borderId="25" xfId="0" applyFont="1" applyFill="1" applyBorder="1" applyAlignment="1" applyProtection="1">
      <alignment horizontal="center" vertical="center" wrapText="1"/>
      <protection hidden="1"/>
    </xf>
    <xf numFmtId="0" fontId="7" fillId="2" borderId="52" xfId="0" applyFont="1" applyFill="1" applyBorder="1" applyAlignment="1" applyProtection="1">
      <alignment horizontal="center" vertical="center" wrapText="1"/>
      <protection hidden="1"/>
    </xf>
    <xf numFmtId="0" fontId="7" fillId="2" borderId="53" xfId="0" applyFont="1" applyFill="1" applyBorder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 applyProtection="1">
      <alignment horizontal="center" vertical="center" wrapText="1"/>
      <protection hidden="1"/>
    </xf>
    <xf numFmtId="0" fontId="38" fillId="9" borderId="1" xfId="0" applyFont="1" applyFill="1" applyBorder="1" applyAlignment="1" applyProtection="1">
      <alignment horizontal="center" vertical="center" wrapText="1"/>
      <protection hidden="1"/>
    </xf>
    <xf numFmtId="0" fontId="38" fillId="9" borderId="40" xfId="0" applyFont="1" applyFill="1" applyBorder="1" applyAlignment="1" applyProtection="1">
      <alignment horizontal="center" vertical="center" wrapText="1"/>
      <protection hidden="1"/>
    </xf>
    <xf numFmtId="14" fontId="12" fillId="0" borderId="54" xfId="0" applyNumberFormat="1" applyFont="1" applyBorder="1" applyAlignment="1" applyProtection="1">
      <alignment horizontal="center" vertical="center"/>
      <protection locked="0"/>
    </xf>
    <xf numFmtId="14" fontId="12" fillId="0" borderId="55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 vertical="top" wrapText="1"/>
      <protection hidden="1"/>
    </xf>
    <xf numFmtId="0" fontId="7" fillId="11" borderId="5" xfId="0" applyFont="1" applyFill="1" applyBorder="1" applyAlignment="1" applyProtection="1">
      <alignment horizontal="center" vertical="center" wrapText="1"/>
      <protection hidden="1"/>
    </xf>
    <xf numFmtId="0" fontId="7" fillId="11" borderId="9" xfId="0" applyFont="1" applyFill="1" applyBorder="1" applyAlignment="1" applyProtection="1">
      <alignment horizontal="center" vertical="center" wrapText="1"/>
      <protection hidden="1"/>
    </xf>
    <xf numFmtId="0" fontId="7" fillId="11" borderId="8" xfId="0" applyFont="1" applyFill="1" applyBorder="1" applyAlignment="1" applyProtection="1">
      <alignment horizontal="center" vertical="center" wrapText="1"/>
      <protection hidden="1"/>
    </xf>
    <xf numFmtId="0" fontId="7" fillId="10" borderId="1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0" fillId="6" borderId="27" xfId="1" applyFill="1" applyBorder="1" applyAlignment="1" applyProtection="1">
      <alignment horizontal="left" vertical="center" wrapText="1"/>
      <protection locked="0"/>
    </xf>
    <xf numFmtId="0" fontId="10" fillId="6" borderId="31" xfId="1" applyFill="1" applyBorder="1" applyAlignment="1" applyProtection="1">
      <alignment horizontal="left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hidden="1"/>
    </xf>
    <xf numFmtId="0" fontId="12" fillId="9" borderId="27" xfId="0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top" wrapText="1"/>
      <protection hidden="1"/>
    </xf>
    <xf numFmtId="0" fontId="37" fillId="0" borderId="0" xfId="0" applyFont="1" applyFill="1" applyProtection="1">
      <protection hidden="1"/>
    </xf>
    <xf numFmtId="0" fontId="12" fillId="0" borderId="54" xfId="0" applyFont="1" applyBorder="1" applyAlignment="1" applyProtection="1">
      <alignment horizontal="left" vertical="center"/>
      <protection locked="0"/>
    </xf>
    <xf numFmtId="0" fontId="12" fillId="0" borderId="56" xfId="0" applyFont="1" applyBorder="1" applyAlignment="1" applyProtection="1">
      <alignment horizontal="left" vertical="center"/>
      <protection locked="0"/>
    </xf>
    <xf numFmtId="0" fontId="12" fillId="0" borderId="55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2">
    <dxf>
      <font>
        <color theme="0"/>
      </font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0</xdr:row>
      <xdr:rowOff>85725</xdr:rowOff>
    </xdr:from>
    <xdr:to>
      <xdr:col>8</xdr:col>
      <xdr:colOff>561975</xdr:colOff>
      <xdr:row>1</xdr:row>
      <xdr:rowOff>28575</xdr:rowOff>
    </xdr:to>
    <xdr:pic>
      <xdr:nvPicPr>
        <xdr:cNvPr id="2066" name="Picture 3" descr="Logo20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5725"/>
          <a:ext cx="7143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</xdr:row>
          <xdr:rowOff>9525</xdr:rowOff>
        </xdr:from>
        <xdr:to>
          <xdr:col>4</xdr:col>
          <xdr:colOff>19050</xdr:colOff>
          <xdr:row>2</xdr:row>
          <xdr:rowOff>228600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Freihand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19050</xdr:rowOff>
        </xdr:from>
        <xdr:to>
          <xdr:col>4</xdr:col>
          <xdr:colOff>742950</xdr:colOff>
          <xdr:row>2</xdr:row>
          <xdr:rowOff>238125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Auflage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66675</xdr:colOff>
      <xdr:row>0</xdr:row>
      <xdr:rowOff>219075</xdr:rowOff>
    </xdr:from>
    <xdr:to>
      <xdr:col>5</xdr:col>
      <xdr:colOff>696508</xdr:colOff>
      <xdr:row>0</xdr:row>
      <xdr:rowOff>926272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19075"/>
          <a:ext cx="4858933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1876425</xdr:colOff>
      <xdr:row>0</xdr:row>
      <xdr:rowOff>57150</xdr:rowOff>
    </xdr:from>
    <xdr:to>
      <xdr:col>4</xdr:col>
      <xdr:colOff>676275</xdr:colOff>
      <xdr:row>1</xdr:row>
      <xdr:rowOff>314325</xdr:rowOff>
    </xdr:to>
    <xdr:pic>
      <xdr:nvPicPr>
        <xdr:cNvPr id="3079" name="Picture 3" descr="Logo2003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57150"/>
          <a:ext cx="723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3</xdr:col>
      <xdr:colOff>1645166</xdr:colOff>
      <xdr:row>1</xdr:row>
      <xdr:rowOff>85791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7150"/>
          <a:ext cx="4493141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R50"/>
  <sheetViews>
    <sheetView showGridLines="0" showRowColHeaders="0" showZeros="0" tabSelected="1" topLeftCell="B1" zoomScaleNormal="100" workbookViewId="0">
      <selection activeCell="C6" sqref="C6:D6"/>
    </sheetView>
  </sheetViews>
  <sheetFormatPr baseColWidth="10" defaultColWidth="11.5703125" defaultRowHeight="12.75" x14ac:dyDescent="0.2"/>
  <cols>
    <col min="1" max="1" width="17.140625" style="1" hidden="1" customWidth="1"/>
    <col min="2" max="2" width="25.85546875" style="1" customWidth="1"/>
    <col min="3" max="3" width="14.42578125" style="1" customWidth="1"/>
    <col min="4" max="8" width="11.5703125" style="1"/>
    <col min="9" max="9" width="8.7109375" style="1" customWidth="1"/>
    <col min="10" max="10" width="8.140625" style="133" bestFit="1" customWidth="1"/>
    <col min="11" max="11" width="5.5703125" style="99" bestFit="1" customWidth="1"/>
    <col min="12" max="14" width="11.5703125" style="99"/>
    <col min="15" max="16384" width="11.5703125" style="1"/>
  </cols>
  <sheetData>
    <row r="1" spans="1:252" ht="82.5" customHeight="1" x14ac:dyDescent="0.35">
      <c r="B1" s="35"/>
      <c r="C1" s="33"/>
      <c r="D1" s="33"/>
      <c r="E1" s="33"/>
      <c r="F1" s="33"/>
      <c r="G1" s="33"/>
      <c r="H1" s="33"/>
      <c r="I1" s="40" t="s">
        <v>30</v>
      </c>
      <c r="J1" s="132" t="s">
        <v>20</v>
      </c>
      <c r="K1" s="144" t="s">
        <v>30</v>
      </c>
      <c r="L1" s="98" t="s">
        <v>20</v>
      </c>
      <c r="N1" s="133">
        <f>H4+1</f>
        <v>2024</v>
      </c>
    </row>
    <row r="2" spans="1:252" ht="37.5" thickBot="1" x14ac:dyDescent="0.75">
      <c r="B2" s="112" t="s">
        <v>52</v>
      </c>
      <c r="C2" s="112"/>
      <c r="D2" s="112"/>
      <c r="E2" s="111" t="str">
        <f>C3</f>
        <v>LuPi</v>
      </c>
      <c r="F2" s="111"/>
      <c r="G2" s="111"/>
      <c r="H2" s="157" t="str">
        <f>CONCATENATE(H4,"/",RIGHT(N1,2))</f>
        <v>2023/24</v>
      </c>
      <c r="I2" s="157"/>
      <c r="J2" s="132" t="s">
        <v>22</v>
      </c>
      <c r="K2" s="144">
        <v>10</v>
      </c>
      <c r="L2" s="98" t="s">
        <v>22</v>
      </c>
    </row>
    <row r="3" spans="1:252" s="2" customFormat="1" ht="20.25" customHeight="1" thickBot="1" x14ac:dyDescent="0.3">
      <c r="B3" s="100" t="s">
        <v>19</v>
      </c>
      <c r="C3" s="101" t="s">
        <v>22</v>
      </c>
      <c r="D3" s="103"/>
      <c r="E3" s="102"/>
      <c r="F3" s="38" t="s">
        <v>28</v>
      </c>
      <c r="G3" s="154">
        <v>1</v>
      </c>
      <c r="H3" s="155" t="s">
        <v>53</v>
      </c>
      <c r="I3" s="153"/>
      <c r="J3" s="132" t="s">
        <v>46</v>
      </c>
      <c r="K3" s="145">
        <v>11</v>
      </c>
      <c r="L3" s="98" t="s">
        <v>46</v>
      </c>
      <c r="M3" s="160"/>
      <c r="N3" s="16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ht="19.5" thickBot="1" x14ac:dyDescent="0.25">
      <c r="B4" s="108" t="s">
        <v>21</v>
      </c>
      <c r="C4" s="109"/>
      <c r="D4" s="109"/>
      <c r="E4" s="109"/>
      <c r="F4" s="39" t="s">
        <v>29</v>
      </c>
      <c r="G4" s="156" t="s">
        <v>30</v>
      </c>
      <c r="H4" s="158">
        <v>2023</v>
      </c>
      <c r="I4" s="159"/>
      <c r="J4" s="133" t="s">
        <v>47</v>
      </c>
      <c r="K4" s="144">
        <v>50</v>
      </c>
      <c r="L4" s="99" t="s">
        <v>47</v>
      </c>
    </row>
    <row r="5" spans="1:252" ht="8.25" customHeight="1" x14ac:dyDescent="0.2">
      <c r="B5" s="41"/>
      <c r="C5" s="41"/>
      <c r="D5" s="41"/>
      <c r="E5" s="41"/>
      <c r="I5" s="40">
        <v>51</v>
      </c>
      <c r="J5" s="133" t="s">
        <v>48</v>
      </c>
      <c r="K5" s="144">
        <v>51</v>
      </c>
      <c r="L5" s="99" t="s">
        <v>48</v>
      </c>
    </row>
    <row r="6" spans="1:252" ht="15.75" x14ac:dyDescent="0.2">
      <c r="B6" s="42" t="s">
        <v>24</v>
      </c>
      <c r="C6" s="142"/>
      <c r="D6" s="143"/>
      <c r="E6" s="36" t="s">
        <v>23</v>
      </c>
      <c r="F6" s="162"/>
      <c r="G6" s="163"/>
      <c r="H6" s="163"/>
      <c r="I6" s="164"/>
      <c r="J6" s="133" t="s">
        <v>50</v>
      </c>
      <c r="K6" s="144" t="s">
        <v>31</v>
      </c>
      <c r="L6" s="99" t="s">
        <v>50</v>
      </c>
    </row>
    <row r="7" spans="1:252" ht="15.75" x14ac:dyDescent="0.2">
      <c r="B7" s="42" t="s">
        <v>25</v>
      </c>
      <c r="C7" s="142"/>
      <c r="D7" s="143"/>
      <c r="E7" s="36" t="s">
        <v>23</v>
      </c>
      <c r="F7" s="162"/>
      <c r="G7" s="163"/>
      <c r="H7" s="163"/>
      <c r="I7" s="164"/>
      <c r="J7" s="133" t="s">
        <v>51</v>
      </c>
      <c r="K7" s="144" t="s">
        <v>32</v>
      </c>
      <c r="L7" s="99" t="s">
        <v>51</v>
      </c>
    </row>
    <row r="8" spans="1:252" ht="15.75" x14ac:dyDescent="0.2">
      <c r="B8" s="42" t="s">
        <v>26</v>
      </c>
      <c r="C8" s="142"/>
      <c r="D8" s="143"/>
      <c r="E8" s="36" t="s">
        <v>23</v>
      </c>
      <c r="F8" s="162"/>
      <c r="G8" s="163"/>
      <c r="H8" s="163"/>
      <c r="I8" s="164"/>
      <c r="J8" s="133" t="s">
        <v>49</v>
      </c>
      <c r="L8" s="99" t="s">
        <v>49</v>
      </c>
    </row>
    <row r="9" spans="1:252" ht="15.75" x14ac:dyDescent="0.2">
      <c r="B9" s="42" t="s">
        <v>27</v>
      </c>
      <c r="C9" s="142"/>
      <c r="D9" s="143"/>
      <c r="E9" s="36" t="s">
        <v>23</v>
      </c>
      <c r="F9" s="162"/>
      <c r="G9" s="163"/>
      <c r="H9" s="163"/>
      <c r="I9" s="164"/>
    </row>
    <row r="10" spans="1:252" ht="24.75" customHeight="1" thickBot="1" x14ac:dyDescent="0.25">
      <c r="E10" s="110" t="s">
        <v>54</v>
      </c>
      <c r="F10" s="110"/>
      <c r="G10" s="110"/>
      <c r="H10" s="110"/>
      <c r="I10" s="110"/>
    </row>
    <row r="11" spans="1:252" ht="15.75" thickBot="1" x14ac:dyDescent="0.25">
      <c r="B11" s="65" t="s">
        <v>0</v>
      </c>
      <c r="C11" s="43" t="s">
        <v>33</v>
      </c>
      <c r="D11" s="151"/>
      <c r="E11" s="107"/>
      <c r="F11" s="107"/>
      <c r="G11" s="107"/>
      <c r="H11" s="107"/>
      <c r="I11" s="152"/>
    </row>
    <row r="12" spans="1:252" ht="19.899999999999999" customHeight="1" thickBot="1" x14ac:dyDescent="0.25">
      <c r="B12" s="82"/>
      <c r="C12" s="94" t="s">
        <v>1</v>
      </c>
      <c r="D12" s="134" t="s">
        <v>2</v>
      </c>
      <c r="E12" s="134" t="s">
        <v>3</v>
      </c>
      <c r="F12" s="134" t="s">
        <v>4</v>
      </c>
      <c r="G12" s="135" t="s">
        <v>5</v>
      </c>
      <c r="H12" s="136" t="s">
        <v>6</v>
      </c>
      <c r="I12" s="140" t="s">
        <v>15</v>
      </c>
    </row>
    <row r="13" spans="1:252" ht="16.5" thickBot="1" x14ac:dyDescent="0.25">
      <c r="B13" s="97" t="s">
        <v>8</v>
      </c>
      <c r="C13" s="95" t="s">
        <v>38</v>
      </c>
      <c r="D13" s="84" t="s">
        <v>7</v>
      </c>
      <c r="E13" s="4" t="s">
        <v>7</v>
      </c>
      <c r="F13" s="4" t="s">
        <v>7</v>
      </c>
      <c r="G13" s="64" t="s">
        <v>7</v>
      </c>
      <c r="H13" s="5" t="s">
        <v>7</v>
      </c>
      <c r="I13" s="141"/>
    </row>
    <row r="14" spans="1:252" ht="15.75" x14ac:dyDescent="0.2">
      <c r="A14" s="1" t="str">
        <f>H14</f>
        <v/>
      </c>
      <c r="B14" s="83"/>
      <c r="C14" s="96"/>
      <c r="D14" s="85"/>
      <c r="E14" s="67"/>
      <c r="F14" s="68"/>
      <c r="G14" s="69"/>
      <c r="H14" s="137" t="str">
        <f t="array" ref="H14">IF(COUNTA(D14:G14)&lt;1,"",IF(LEFT(D14,1)="*","*"&amp;SUM(VALUE(SUBSTITUTE(TEXT(D14:G14,0),"*","")))&amp;"*",IF(LEFT(E14,1)="*","*"&amp;SUM(VALUE(SUBSTITUTE(TEXT(D14:G14,0),"*","")))&amp;"*",IF(LEFT(F14,1)="*","*"&amp;SUM(VALUE(SUBSTITUTE(TEXT(D14:G14,0),"*","")))&amp;"*",IF(LEFT(G14,1)="*","*"&amp;SUM(VALUE(SUBSTITUTE(TEXT(D14:G14,0),"*","")))&amp;"*",SUM(D14:G14))))))</f>
        <v/>
      </c>
      <c r="I14" s="146">
        <f t="array" ref="I14">COUNT((H14&amp;"")/FREQUENCY(IF($J$14:$J$45&gt;=H14,$J$14:$J$45), $J$14:$J$45))</f>
        <v>0</v>
      </c>
      <c r="J14" s="133" t="str">
        <f>H14</f>
        <v/>
      </c>
    </row>
    <row r="15" spans="1:252" ht="15.75" x14ac:dyDescent="0.2">
      <c r="A15" s="1" t="str">
        <f>H15</f>
        <v/>
      </c>
      <c r="B15" s="83"/>
      <c r="C15" s="88"/>
      <c r="D15" s="86"/>
      <c r="E15" s="71"/>
      <c r="F15" s="72"/>
      <c r="G15" s="73"/>
      <c r="H15" s="138" t="str">
        <f t="array" ref="H15">IF(COUNTA(D15:G15)&lt;1,"",IF(LEFT(D15,1)="*","*"&amp;SUM(VALUE(SUBSTITUTE(TEXT(D15:G15,0),"*","")))&amp;"*",IF(LEFT(E15,1)="*","*"&amp;SUM(VALUE(SUBSTITUTE(TEXT(D15:G15,0),"*","")))&amp;"*",IF(LEFT(F15,1)="*","*"&amp;SUM(VALUE(SUBSTITUTE(TEXT(D15:G15,0),"*","")))&amp;"*",IF(LEFT(G15,1)="*","*"&amp;SUM(VALUE(SUBSTITUTE(TEXT(D15:G15,0),"*","")))&amp;"*",SUM(D15:G15))))))</f>
        <v/>
      </c>
      <c r="I15" s="147">
        <f t="array" ref="I15">COUNT((H15&amp;"")/FREQUENCY(IF($J$14:$J$45&gt;=H15,$J$14:$J$45), $J$14:$J$45))</f>
        <v>0</v>
      </c>
      <c r="J15" s="133" t="str">
        <f t="shared" ref="J15:J27" si="0">H15</f>
        <v/>
      </c>
    </row>
    <row r="16" spans="1:252" ht="15.75" x14ac:dyDescent="0.2">
      <c r="A16" s="1" t="str">
        <f>H16</f>
        <v/>
      </c>
      <c r="B16" s="83"/>
      <c r="C16" s="88"/>
      <c r="D16" s="86"/>
      <c r="E16" s="71"/>
      <c r="F16" s="72"/>
      <c r="G16" s="73"/>
      <c r="H16" s="138" t="str">
        <f t="array" ref="H16">IF(COUNTA(D16:G16)&lt;1,"",IF(LEFT(D16,1)="*","*"&amp;SUM(VALUE(SUBSTITUTE(TEXT(D16:G16,0),"*","")))&amp;"*",IF(LEFT(E16,1)="*","*"&amp;SUM(VALUE(SUBSTITUTE(TEXT(D16:G16,0),"*","")))&amp;"*",IF(LEFT(F16,1)="*","*"&amp;SUM(VALUE(SUBSTITUTE(TEXT(D16:G16,0),"*","")))&amp;"*",IF(LEFT(G16,1)="*","*"&amp;SUM(VALUE(SUBSTITUTE(TEXT(D16:G16,0),"*","")))&amp;"*",SUM(D16:G16))))))</f>
        <v/>
      </c>
      <c r="I16" s="147">
        <f t="array" ref="I16">COUNT((H16&amp;"")/FREQUENCY(IF($J$14:$J$45&gt;=H16,$J$14:$J$45), $J$14:$J$45))</f>
        <v>0</v>
      </c>
      <c r="J16" s="133" t="str">
        <f t="shared" si="0"/>
        <v/>
      </c>
    </row>
    <row r="17" spans="1:14" ht="16.5" thickBot="1" x14ac:dyDescent="0.25">
      <c r="A17" s="1" t="str">
        <f>H17</f>
        <v/>
      </c>
      <c r="B17" s="131"/>
      <c r="C17" s="92"/>
      <c r="D17" s="87"/>
      <c r="E17" s="75"/>
      <c r="F17" s="75"/>
      <c r="G17" s="76"/>
      <c r="H17" s="139" t="str">
        <f t="array" ref="H17">IF(COUNTA(D17:G17)&lt;1,"",IF(LEFT(D17,1)="*","*"&amp;SUM(VALUE(SUBSTITUTE(TEXT(D17:G17,0),"*","")))&amp;"*",IF(LEFT(E17,1)="*","*"&amp;SUM(VALUE(SUBSTITUTE(TEXT(D17:G17,0),"*","")))&amp;"*",IF(LEFT(F17,1)="*","*"&amp;SUM(VALUE(SUBSTITUTE(TEXT(D17:G17,0),"*","")))&amp;"*",IF(LEFT(G17,1)="*","*"&amp;SUM(VALUE(SUBSTITUTE(TEXT(D17:G17,0),"*","")))&amp;"*",SUM(D17:G17))))))</f>
        <v/>
      </c>
      <c r="I17" s="148">
        <f t="array" ref="I17">COUNT((H17&amp;"")/FREQUENCY(IF($J$14:$J$45&gt;=H17,$J$14:$J$45), $J$14:$J$45))</f>
        <v>0</v>
      </c>
      <c r="J17" s="133" t="str">
        <f t="shared" si="0"/>
        <v/>
      </c>
    </row>
    <row r="18" spans="1:14" ht="16.5" thickBot="1" x14ac:dyDescent="0.25">
      <c r="B18" s="56" t="s">
        <v>43</v>
      </c>
      <c r="C18" s="66" t="s">
        <v>9</v>
      </c>
      <c r="D18" s="78" t="str">
        <f>IF(SUM(D14:D17)=0,"",SUM(D14:D17))</f>
        <v/>
      </c>
      <c r="E18" s="79" t="str">
        <f>IF(SUM(E14:E17)=0,"",SUM(E14:E17))</f>
        <v/>
      </c>
      <c r="F18" s="79" t="str">
        <f>IF(SUM(F14:F17)=0,"",SUM(F14:F17))</f>
        <v/>
      </c>
      <c r="G18" s="79" t="str">
        <f>IF(SUM(G14:G17)=0,"",SUM(G14:G17))</f>
        <v/>
      </c>
      <c r="H18" s="80" t="str">
        <f>IF(SUM(H14:H17)=0,"",SUM(H14:H17))</f>
        <v/>
      </c>
      <c r="I18" s="149">
        <f t="array" ref="I18">COUNT((H18&amp;"")/FREQUENCY(IF($K$14:$K$45&gt;=H18,$K$14:$K$45), $K$14:$K$45))</f>
        <v>0</v>
      </c>
      <c r="K18" s="99" t="str">
        <f>H18</f>
        <v/>
      </c>
    </row>
    <row r="19" spans="1:14" s="6" customFormat="1" ht="15" thickBot="1" x14ac:dyDescent="0.25">
      <c r="B19" s="7"/>
      <c r="C19" s="8"/>
      <c r="D19" s="8"/>
      <c r="E19" s="8"/>
      <c r="F19" s="8"/>
      <c r="G19" s="8"/>
      <c r="H19" s="8"/>
      <c r="I19" s="37"/>
      <c r="J19" s="133"/>
      <c r="K19" s="161"/>
      <c r="L19" s="161"/>
      <c r="M19" s="161"/>
      <c r="N19" s="161"/>
    </row>
    <row r="20" spans="1:14" ht="15.75" thickBot="1" x14ac:dyDescent="0.25">
      <c r="B20" s="65" t="s">
        <v>0</v>
      </c>
      <c r="C20" s="43" t="s">
        <v>33</v>
      </c>
      <c r="D20" s="151"/>
      <c r="E20" s="107"/>
      <c r="F20" s="107"/>
      <c r="G20" s="107"/>
      <c r="H20" s="107"/>
      <c r="I20" s="152"/>
    </row>
    <row r="21" spans="1:14" ht="19.899999999999999" customHeight="1" thickBot="1" x14ac:dyDescent="0.25">
      <c r="B21" s="82"/>
      <c r="C21" s="94" t="s">
        <v>1</v>
      </c>
      <c r="D21" s="60" t="s">
        <v>2</v>
      </c>
      <c r="E21" s="60" t="s">
        <v>3</v>
      </c>
      <c r="F21" s="60" t="s">
        <v>4</v>
      </c>
      <c r="G21" s="63" t="s">
        <v>5</v>
      </c>
      <c r="H21" s="65" t="s">
        <v>6</v>
      </c>
      <c r="I21" s="140" t="s">
        <v>15</v>
      </c>
    </row>
    <row r="22" spans="1:14" ht="16.5" thickBot="1" x14ac:dyDescent="0.25">
      <c r="B22" s="97" t="s">
        <v>8</v>
      </c>
      <c r="C22" s="95" t="s">
        <v>38</v>
      </c>
      <c r="D22" s="84" t="s">
        <v>7</v>
      </c>
      <c r="E22" s="4" t="s">
        <v>7</v>
      </c>
      <c r="F22" s="4" t="s">
        <v>7</v>
      </c>
      <c r="G22" s="64" t="s">
        <v>7</v>
      </c>
      <c r="H22" s="5" t="s">
        <v>7</v>
      </c>
      <c r="I22" s="141"/>
    </row>
    <row r="23" spans="1:14" ht="15.75" x14ac:dyDescent="0.2">
      <c r="A23" s="1" t="str">
        <f>H23</f>
        <v/>
      </c>
      <c r="B23" s="83"/>
      <c r="C23" s="96"/>
      <c r="D23" s="85"/>
      <c r="E23" s="67"/>
      <c r="F23" s="68"/>
      <c r="G23" s="69"/>
      <c r="H23" s="70" t="str">
        <f t="array" ref="H23">IF(COUNTA(D23:G23)&lt;1,"",IF(LEFT(D23,1)="*","*"&amp;SUM(VALUE(SUBSTITUTE(TEXT(D23:G23,0),"*","")))&amp;"*",IF(LEFT(E23,1)="*","*"&amp;SUM(VALUE(SUBSTITUTE(TEXT(D23:G23,0),"*","")))&amp;"*",IF(LEFT(F23,1)="*","*"&amp;SUM(VALUE(SUBSTITUTE(TEXT(D23:G23,0),"*","")))&amp;"*",IF(LEFT(G23,1)="*","*"&amp;SUM(VALUE(SUBSTITUTE(TEXT(D23:G23,0),"*","")))&amp;"*",SUM(D23:G23))))))</f>
        <v/>
      </c>
      <c r="I23" s="146">
        <f t="array" ref="I23">COUNT((H23&amp;"")/FREQUENCY(IF($J$14:$J$45&gt;=H23,$J$14:$J$45), $J$14:$J$45))</f>
        <v>0</v>
      </c>
      <c r="J23" s="133" t="str">
        <f t="shared" si="0"/>
        <v/>
      </c>
    </row>
    <row r="24" spans="1:14" ht="15.75" x14ac:dyDescent="0.2">
      <c r="A24" s="1" t="str">
        <f>H24</f>
        <v/>
      </c>
      <c r="B24" s="83"/>
      <c r="C24" s="88"/>
      <c r="D24" s="86"/>
      <c r="E24" s="71"/>
      <c r="F24" s="72"/>
      <c r="G24" s="73"/>
      <c r="H24" s="74" t="str">
        <f t="array" ref="H24">IF(COUNTA(D24:G24)&lt;1,"",IF(LEFT(D24,1)="*","*"&amp;SUM(VALUE(SUBSTITUTE(TEXT(D24:G24,0),"*","")))&amp;"*",IF(LEFT(E24,1)="*","*"&amp;SUM(VALUE(SUBSTITUTE(TEXT(D24:G24,0),"*","")))&amp;"*",IF(LEFT(F24,1)="*","*"&amp;SUM(VALUE(SUBSTITUTE(TEXT(D24:G24,0),"*","")))&amp;"*",IF(LEFT(G24,1)="*","*"&amp;SUM(VALUE(SUBSTITUTE(TEXT(D24:G24,0),"*","")))&amp;"*",SUM(D24:G24))))))</f>
        <v/>
      </c>
      <c r="I24" s="147">
        <f t="array" ref="I24">COUNT((H24&amp;"")/FREQUENCY(IF($J$14:$J$45&gt;=H24,$J$14:$J$45), $J$14:$J$45))</f>
        <v>0</v>
      </c>
      <c r="J24" s="133" t="str">
        <f t="shared" si="0"/>
        <v/>
      </c>
    </row>
    <row r="25" spans="1:14" ht="15.75" x14ac:dyDescent="0.2">
      <c r="A25" s="1" t="str">
        <f>H25</f>
        <v/>
      </c>
      <c r="B25" s="83"/>
      <c r="C25" s="88"/>
      <c r="D25" s="86"/>
      <c r="E25" s="71"/>
      <c r="F25" s="72"/>
      <c r="G25" s="73"/>
      <c r="H25" s="74" t="str">
        <f t="array" ref="H25">IF(COUNTA(D25:G25)&lt;1,"",IF(LEFT(D25,1)="*","*"&amp;SUM(VALUE(SUBSTITUTE(TEXT(D25:G25,0),"*","")))&amp;"*",IF(LEFT(E25,1)="*","*"&amp;SUM(VALUE(SUBSTITUTE(TEXT(D25:G25,0),"*","")))&amp;"*",IF(LEFT(F25,1)="*","*"&amp;SUM(VALUE(SUBSTITUTE(TEXT(D25:G25,0),"*","")))&amp;"*",IF(LEFT(G25,1)="*","*"&amp;SUM(VALUE(SUBSTITUTE(TEXT(D25:G25,0),"*","")))&amp;"*",SUM(D25:G25))))))</f>
        <v/>
      </c>
      <c r="I25" s="147">
        <f t="array" ref="I25">COUNT((H25&amp;"")/FREQUENCY(IF($J$14:$J$45&gt;=H25,$J$14:$J$45), $J$14:$J$45))</f>
        <v>0</v>
      </c>
      <c r="J25" s="133" t="str">
        <f t="shared" si="0"/>
        <v/>
      </c>
    </row>
    <row r="26" spans="1:14" ht="15.75" customHeight="1" thickBot="1" x14ac:dyDescent="0.25">
      <c r="A26" s="1" t="str">
        <f>H26</f>
        <v/>
      </c>
      <c r="B26" s="83"/>
      <c r="C26" s="89"/>
      <c r="D26" s="87"/>
      <c r="E26" s="75"/>
      <c r="F26" s="75"/>
      <c r="G26" s="76"/>
      <c r="H26" s="77" t="str">
        <f t="array" ref="H26">IF(COUNTA(D26:G26)&lt;1,"",IF(LEFT(D26,1)="*","*"&amp;SUM(VALUE(SUBSTITUTE(TEXT(D26:G26,0),"*","")))&amp;"*",IF(LEFT(E26,1)="*","*"&amp;SUM(VALUE(SUBSTITUTE(TEXT(D26:G26,0),"*","")))&amp;"*",IF(LEFT(F26,1)="*","*"&amp;SUM(VALUE(SUBSTITUTE(TEXT(D26:G26,0),"*","")))&amp;"*",IF(LEFT(G26,1)="*","*"&amp;SUM(VALUE(SUBSTITUTE(TEXT(D26:G26,0),"*","")))&amp;"*",SUM(D26:G26))))))</f>
        <v/>
      </c>
      <c r="I26" s="148">
        <f t="array" ref="I26">COUNT((H26&amp;"")/FREQUENCY(IF($J$14:$J$45&gt;=H26,$J$14:$J$45), $J$14:$J$45))</f>
        <v>0</v>
      </c>
      <c r="J26" s="133" t="str">
        <f t="shared" si="0"/>
        <v/>
      </c>
    </row>
    <row r="27" spans="1:14" ht="16.5" thickBot="1" x14ac:dyDescent="0.25">
      <c r="B27" s="56" t="s">
        <v>43</v>
      </c>
      <c r="C27" s="66" t="s">
        <v>9</v>
      </c>
      <c r="D27" s="78" t="str">
        <f>IF(SUM(D23:D26)=0,"",SUM(D23:D26))</f>
        <v/>
      </c>
      <c r="E27" s="79" t="str">
        <f>IF(SUM(E23:E26)=0,"",SUM(E23:E26))</f>
        <v/>
      </c>
      <c r="F27" s="79" t="str">
        <f>IF(SUM(F23:F26)=0,"",SUM(F23:F26))</f>
        <v/>
      </c>
      <c r="G27" s="79" t="str">
        <f>IF(SUM(G23:G26)=0,"",SUM(G23:G26))</f>
        <v/>
      </c>
      <c r="H27" s="81" t="str">
        <f>IF(SUM(H23:H26)=0,"",SUM(H23:H26))</f>
        <v/>
      </c>
      <c r="I27" s="149">
        <f t="array" ref="I27">COUNT((H27&amp;"")/FREQUENCY(IF($K$14:$K$45&gt;=H27,$K$14:$K$45), $K$14:$K$45))</f>
        <v>0</v>
      </c>
      <c r="K27" s="99" t="str">
        <f>H27</f>
        <v/>
      </c>
    </row>
    <row r="28" spans="1:14" ht="13.5" thickBot="1" x14ac:dyDescent="0.25">
      <c r="I28" s="37"/>
    </row>
    <row r="29" spans="1:14" ht="15.75" thickBot="1" x14ac:dyDescent="0.25">
      <c r="B29" s="65" t="s">
        <v>0</v>
      </c>
      <c r="C29" s="43" t="s">
        <v>33</v>
      </c>
      <c r="D29" s="151"/>
      <c r="E29" s="107"/>
      <c r="F29" s="107"/>
      <c r="G29" s="107"/>
      <c r="H29" s="107"/>
      <c r="I29" s="152"/>
    </row>
    <row r="30" spans="1:14" ht="19.899999999999999" customHeight="1" thickBot="1" x14ac:dyDescent="0.25">
      <c r="B30" s="9"/>
      <c r="C30" s="94" t="s">
        <v>1</v>
      </c>
      <c r="D30" s="60" t="s">
        <v>2</v>
      </c>
      <c r="E30" s="60" t="s">
        <v>3</v>
      </c>
      <c r="F30" s="60" t="s">
        <v>4</v>
      </c>
      <c r="G30" s="63" t="s">
        <v>5</v>
      </c>
      <c r="H30" s="65" t="s">
        <v>6</v>
      </c>
      <c r="I30" s="140" t="s">
        <v>15</v>
      </c>
    </row>
    <row r="31" spans="1:14" ht="16.5" thickBot="1" x14ac:dyDescent="0.25">
      <c r="B31" s="97" t="s">
        <v>8</v>
      </c>
      <c r="C31" s="95" t="s">
        <v>38</v>
      </c>
      <c r="D31" s="84" t="s">
        <v>7</v>
      </c>
      <c r="E31" s="4" t="s">
        <v>7</v>
      </c>
      <c r="F31" s="4" t="s">
        <v>7</v>
      </c>
      <c r="G31" s="64" t="s">
        <v>7</v>
      </c>
      <c r="H31" s="93" t="s">
        <v>7</v>
      </c>
      <c r="I31" s="141"/>
    </row>
    <row r="32" spans="1:14" ht="15.75" x14ac:dyDescent="0.2">
      <c r="A32" s="1" t="str">
        <f>H32</f>
        <v/>
      </c>
      <c r="B32" s="34"/>
      <c r="C32" s="90"/>
      <c r="D32" s="85"/>
      <c r="E32" s="67"/>
      <c r="F32" s="68"/>
      <c r="G32" s="69"/>
      <c r="H32" s="70" t="str">
        <f t="array" ref="H32">IF(COUNTA(D32:G32)&lt;1,"",IF(LEFT(D32,1)="*","*"&amp;SUM(VALUE(SUBSTITUTE(TEXT(D32:G32,0),"*","")))&amp;"*",IF(LEFT(E32,1)="*","*"&amp;SUM(VALUE(SUBSTITUTE(TEXT(D32:G32,0),"*","")))&amp;"*",IF(LEFT(F32,1)="*","*"&amp;SUM(VALUE(SUBSTITUTE(TEXT(D32:G32,0),"*","")))&amp;"*",IF(LEFT(G32,1)="*","*"&amp;SUM(VALUE(SUBSTITUTE(TEXT(D32:G32,0),"*","")))&amp;"*",SUM(D32:G32))))))</f>
        <v/>
      </c>
      <c r="I32" s="146">
        <f t="array" ref="I32">COUNT((H32&amp;"")/FREQUENCY(IF($J$14:$J$45&gt;=H32,$J$14:$J$45), $J$14:$J$45))</f>
        <v>0</v>
      </c>
      <c r="J32" s="133" t="str">
        <f t="shared" ref="J32:J35" si="1">H32</f>
        <v/>
      </c>
    </row>
    <row r="33" spans="1:11" ht="15.75" x14ac:dyDescent="0.2">
      <c r="A33" s="1" t="str">
        <f>H33</f>
        <v/>
      </c>
      <c r="B33" s="10"/>
      <c r="C33" s="91"/>
      <c r="D33" s="86"/>
      <c r="E33" s="71"/>
      <c r="F33" s="72"/>
      <c r="G33" s="73"/>
      <c r="H33" s="74" t="str">
        <f t="array" ref="H33">IF(COUNTA(D33:G33)&lt;1,"",IF(LEFT(D33,1)="*","*"&amp;SUM(VALUE(SUBSTITUTE(TEXT(D33:G33,0),"*","")))&amp;"*",IF(LEFT(E33,1)="*","*"&amp;SUM(VALUE(SUBSTITUTE(TEXT(D33:G33,0),"*","")))&amp;"*",IF(LEFT(F33,1)="*","*"&amp;SUM(VALUE(SUBSTITUTE(TEXT(D33:G33,0),"*","")))&amp;"*",IF(LEFT(G33,1)="*","*"&amp;SUM(VALUE(SUBSTITUTE(TEXT(D33:G33,0),"*","")))&amp;"*",SUM(D33:G33))))))</f>
        <v/>
      </c>
      <c r="I33" s="147">
        <f t="array" ref="I33">COUNT((H33&amp;"")/FREQUENCY(IF($J$14:$J$45&gt;=H33,$J$14:$J$45), $J$14:$J$45))</f>
        <v>0</v>
      </c>
      <c r="J33" s="133" t="str">
        <f t="shared" si="1"/>
        <v/>
      </c>
    </row>
    <row r="34" spans="1:11" ht="15.75" x14ac:dyDescent="0.2">
      <c r="A34" s="1" t="str">
        <f>H34</f>
        <v/>
      </c>
      <c r="B34" s="10"/>
      <c r="C34" s="91"/>
      <c r="D34" s="86"/>
      <c r="E34" s="71"/>
      <c r="F34" s="71"/>
      <c r="G34" s="73"/>
      <c r="H34" s="74" t="str">
        <f t="array" ref="H34">IF(COUNTA(D34:G34)&lt;1,"",IF(LEFT(D34,1)="*","*"&amp;SUM(VALUE(SUBSTITUTE(TEXT(D34:G34,0),"*","")))&amp;"*",IF(LEFT(E34,1)="*","*"&amp;SUM(VALUE(SUBSTITUTE(TEXT(D34:G34,0),"*","")))&amp;"*",IF(LEFT(F34,1)="*","*"&amp;SUM(VALUE(SUBSTITUTE(TEXT(D34:G34,0),"*","")))&amp;"*",IF(LEFT(G34,1)="*","*"&amp;SUM(VALUE(SUBSTITUTE(TEXT(D34:G34,0),"*","")))&amp;"*",SUM(D34:G34))))))</f>
        <v/>
      </c>
      <c r="I34" s="147">
        <f t="array" ref="I34">COUNT((H34&amp;"")/FREQUENCY(IF($J$14:$J$45&gt;=H34,$J$14:$J$45), $J$14:$J$45))</f>
        <v>0</v>
      </c>
      <c r="J34" s="133" t="str">
        <f t="shared" si="1"/>
        <v/>
      </c>
    </row>
    <row r="35" spans="1:11" ht="16.5" thickBot="1" x14ac:dyDescent="0.25">
      <c r="A35" s="1" t="str">
        <f>H35</f>
        <v/>
      </c>
      <c r="B35" s="150"/>
      <c r="C35" s="92"/>
      <c r="D35" s="87"/>
      <c r="E35" s="75"/>
      <c r="F35" s="75"/>
      <c r="G35" s="76"/>
      <c r="H35" s="77" t="str">
        <f t="array" ref="H35">IF(COUNTA(D35:G35)&lt;1,"",IF(LEFT(D35,1)="*","*"&amp;SUM(VALUE(SUBSTITUTE(TEXT(D35:G35,0),"*","")))&amp;"*",IF(LEFT(E35,1)="*","*"&amp;SUM(VALUE(SUBSTITUTE(TEXT(D35:G35,0),"*","")))&amp;"*",IF(LEFT(F35,1)="*","*"&amp;SUM(VALUE(SUBSTITUTE(TEXT(D35:G35,0),"*","")))&amp;"*",IF(LEFT(G35,1)="*","*"&amp;SUM(VALUE(SUBSTITUTE(TEXT(D35:G35,0),"*","")))&amp;"*",SUM(D35:G35))))))</f>
        <v/>
      </c>
      <c r="I35" s="148">
        <f t="array" ref="I35">COUNT((H35&amp;"")/FREQUENCY(IF($J$14:$J$45&gt;=H35,$J$14:$J$45), $J$14:$J$45))</f>
        <v>0</v>
      </c>
      <c r="J35" s="133" t="str">
        <f t="shared" si="1"/>
        <v/>
      </c>
    </row>
    <row r="36" spans="1:11" ht="16.5" thickBot="1" x14ac:dyDescent="0.25">
      <c r="B36" s="56" t="s">
        <v>43</v>
      </c>
      <c r="C36" s="66" t="s">
        <v>9</v>
      </c>
      <c r="D36" s="78" t="str">
        <f>IF(SUM(D32:D35)=0,"",SUM(D32:D35))</f>
        <v/>
      </c>
      <c r="E36" s="79" t="str">
        <f>IF(SUM(E32:E35)=0,"",SUM(E32:E35))</f>
        <v/>
      </c>
      <c r="F36" s="79" t="str">
        <f>IF(SUM(F32:F35)=0,"",SUM(F32:F35))</f>
        <v/>
      </c>
      <c r="G36" s="79" t="str">
        <f>IF(SUM(G32:G35)=0,"",SUM(G32:G35))</f>
        <v/>
      </c>
      <c r="H36" s="80" t="str">
        <f>IF(SUM(H32:H35)=0,"",SUM(H32:H35))</f>
        <v/>
      </c>
      <c r="I36" s="149">
        <f t="array" ref="I36">COUNT((H36&amp;"")/FREQUENCY(IF($K$14:$K$45&gt;=H36,$K$14:$K$45), $K$14:$K$45))</f>
        <v>0</v>
      </c>
      <c r="K36" s="99" t="str">
        <f>H36</f>
        <v/>
      </c>
    </row>
    <row r="37" spans="1:11" ht="13.5" thickBot="1" x14ac:dyDescent="0.25">
      <c r="I37" s="37"/>
    </row>
    <row r="38" spans="1:11" ht="15.75" thickBot="1" x14ac:dyDescent="0.25">
      <c r="B38" s="65" t="s">
        <v>0</v>
      </c>
      <c r="C38" s="43" t="s">
        <v>33</v>
      </c>
      <c r="D38" s="151"/>
      <c r="E38" s="107"/>
      <c r="F38" s="107"/>
      <c r="G38" s="107"/>
      <c r="H38" s="107"/>
      <c r="I38" s="152"/>
    </row>
    <row r="39" spans="1:11" ht="19.899999999999999" customHeight="1" thickBot="1" x14ac:dyDescent="0.25">
      <c r="B39" s="9"/>
      <c r="C39" s="94" t="s">
        <v>1</v>
      </c>
      <c r="D39" s="60" t="s">
        <v>2</v>
      </c>
      <c r="E39" s="60" t="s">
        <v>3</v>
      </c>
      <c r="F39" s="60" t="s">
        <v>4</v>
      </c>
      <c r="G39" s="63" t="s">
        <v>5</v>
      </c>
      <c r="H39" s="65" t="s">
        <v>6</v>
      </c>
      <c r="I39" s="140" t="s">
        <v>15</v>
      </c>
    </row>
    <row r="40" spans="1:11" ht="16.5" thickBot="1" x14ac:dyDescent="0.25">
      <c r="B40" s="97" t="s">
        <v>8</v>
      </c>
      <c r="C40" s="95" t="s">
        <v>38</v>
      </c>
      <c r="D40" s="84" t="s">
        <v>7</v>
      </c>
      <c r="E40" s="4" t="s">
        <v>7</v>
      </c>
      <c r="F40" s="4" t="s">
        <v>7</v>
      </c>
      <c r="G40" s="64" t="s">
        <v>7</v>
      </c>
      <c r="H40" s="5" t="s">
        <v>7</v>
      </c>
      <c r="I40" s="141"/>
    </row>
    <row r="41" spans="1:11" ht="15.75" x14ac:dyDescent="0.2">
      <c r="A41" s="1" t="str">
        <f>H41</f>
        <v/>
      </c>
      <c r="B41" s="34"/>
      <c r="C41" s="90"/>
      <c r="D41" s="85"/>
      <c r="E41" s="67"/>
      <c r="F41" s="68"/>
      <c r="G41" s="69"/>
      <c r="H41" s="70" t="str">
        <f t="array" ref="H41">IF(COUNTA(D41:G41)&lt;1,"",IF(LEFT(D41,1)="*","*"&amp;SUM(VALUE(SUBSTITUTE(TEXT(D41:G41,0),"*","")))&amp;"*",IF(LEFT(E41,1)="*","*"&amp;SUM(VALUE(SUBSTITUTE(TEXT(D41:G41,0),"*","")))&amp;"*",IF(LEFT(F41,1)="*","*"&amp;SUM(VALUE(SUBSTITUTE(TEXT(D41:G41,0),"*","")))&amp;"*",IF(LEFT(G41,1)="*","*"&amp;SUM(VALUE(SUBSTITUTE(TEXT(D41:G41,0),"*","")))&amp;"*",SUM(D41:G41))))))</f>
        <v/>
      </c>
      <c r="I41" s="146">
        <f t="array" ref="I41">COUNT((H41&amp;"")/FREQUENCY(IF($J$14:$J$45&gt;=H41,$J$14:$J$45), $J$14:$J$45))</f>
        <v>0</v>
      </c>
      <c r="J41" s="133" t="str">
        <f t="shared" ref="J41:J44" si="2">H41</f>
        <v/>
      </c>
    </row>
    <row r="42" spans="1:11" ht="15.75" x14ac:dyDescent="0.2">
      <c r="A42" s="1" t="str">
        <f>H42</f>
        <v/>
      </c>
      <c r="B42" s="10"/>
      <c r="C42" s="91"/>
      <c r="D42" s="86"/>
      <c r="E42" s="71"/>
      <c r="F42" s="72"/>
      <c r="G42" s="73"/>
      <c r="H42" s="74" t="str">
        <f t="array" ref="H42">IF(COUNTA(D42:G42)&lt;1,"",IF(LEFT(D42,1)="*","*"&amp;SUM(VALUE(SUBSTITUTE(TEXT(D42:G42,0),"*","")))&amp;"*",IF(LEFT(E42,1)="*","*"&amp;SUM(VALUE(SUBSTITUTE(TEXT(D42:G42,0),"*","")))&amp;"*",IF(LEFT(F42,1)="*","*"&amp;SUM(VALUE(SUBSTITUTE(TEXT(D42:G42,0),"*","")))&amp;"*",IF(LEFT(G42,1)="*","*"&amp;SUM(VALUE(SUBSTITUTE(TEXT(D42:G42,0),"*","")))&amp;"*",SUM(D42:G42))))))</f>
        <v/>
      </c>
      <c r="I42" s="147">
        <f t="array" ref="I42">COUNT((H42&amp;"")/FREQUENCY(IF($J$14:$J$45&gt;=H42,$J$14:$J$45), $J$14:$J$45))</f>
        <v>0</v>
      </c>
      <c r="J42" s="133" t="str">
        <f t="shared" si="2"/>
        <v/>
      </c>
    </row>
    <row r="43" spans="1:11" ht="15.75" x14ac:dyDescent="0.2">
      <c r="A43" s="1" t="str">
        <f>H43</f>
        <v/>
      </c>
      <c r="B43" s="10"/>
      <c r="C43" s="91"/>
      <c r="D43" s="86"/>
      <c r="E43" s="71"/>
      <c r="F43" s="72"/>
      <c r="G43" s="73"/>
      <c r="H43" s="74" t="str">
        <f t="array" ref="H43">IF(COUNTA(D43:G43)&lt;1,"",IF(LEFT(D43,1)="*","*"&amp;SUM(VALUE(SUBSTITUTE(TEXT(D43:G43,0),"*","")))&amp;"*",IF(LEFT(E43,1)="*","*"&amp;SUM(VALUE(SUBSTITUTE(TEXT(D43:G43,0),"*","")))&amp;"*",IF(LEFT(F43,1)="*","*"&amp;SUM(VALUE(SUBSTITUTE(TEXT(D43:G43,0),"*","")))&amp;"*",IF(LEFT(G43,1)="*","*"&amp;SUM(VALUE(SUBSTITUTE(TEXT(D43:G43,0),"*","")))&amp;"*",SUM(D43:G43))))))</f>
        <v/>
      </c>
      <c r="I43" s="147">
        <f t="array" ref="I43">COUNT((H43&amp;"")/FREQUENCY(IF($J$14:$J$45&gt;=H43,$J$14:$J$45), $J$14:$J$45))</f>
        <v>0</v>
      </c>
      <c r="J43" s="133" t="str">
        <f t="shared" si="2"/>
        <v/>
      </c>
    </row>
    <row r="44" spans="1:11" ht="16.5" thickBot="1" x14ac:dyDescent="0.25">
      <c r="A44" s="1" t="str">
        <f>H44</f>
        <v/>
      </c>
      <c r="B44" s="150"/>
      <c r="C44" s="92"/>
      <c r="D44" s="87"/>
      <c r="E44" s="75"/>
      <c r="F44" s="75"/>
      <c r="G44" s="76"/>
      <c r="H44" s="77" t="str">
        <f t="array" ref="H44">IF(COUNTA(D44:G44)&lt;1,"",IF(LEFT(D44,1)="*","*"&amp;SUM(VALUE(SUBSTITUTE(TEXT(D44:G44,0),"*","")))&amp;"*",IF(LEFT(E44,1)="*","*"&amp;SUM(VALUE(SUBSTITUTE(TEXT(D44:G44,0),"*","")))&amp;"*",IF(LEFT(F44,1)="*","*"&amp;SUM(VALUE(SUBSTITUTE(TEXT(D44:G44,0),"*","")))&amp;"*",IF(LEFT(G44,1)="*","*"&amp;SUM(VALUE(SUBSTITUTE(TEXT(D44:G44,0),"*","")))&amp;"*",SUM(D44:G44))))))</f>
        <v/>
      </c>
      <c r="I44" s="148">
        <f t="array" ref="I44">COUNT((H44&amp;"")/FREQUENCY(IF($J$14:$J$45&gt;=H44,$J$14:$J$45), $J$14:$J$45))</f>
        <v>0</v>
      </c>
      <c r="J44" s="133" t="str">
        <f t="shared" si="2"/>
        <v/>
      </c>
    </row>
    <row r="45" spans="1:11" ht="16.5" thickBot="1" x14ac:dyDescent="0.25">
      <c r="B45" s="56" t="s">
        <v>43</v>
      </c>
      <c r="C45" s="66" t="s">
        <v>9</v>
      </c>
      <c r="D45" s="78" t="str">
        <f>IF(SUM(D41:D44)=0,"",SUM(D41:D44))</f>
        <v/>
      </c>
      <c r="E45" s="79" t="str">
        <f>IF(SUM(E41:E44)=0,"",SUM(E41:E44))</f>
        <v/>
      </c>
      <c r="F45" s="79" t="str">
        <f>IF(SUM(F41:F44)=0,"",SUM(F41:F44))</f>
        <v/>
      </c>
      <c r="G45" s="79" t="str">
        <f>IF(SUM(G41:G44)=0,"",SUM(G41:G44))</f>
        <v/>
      </c>
      <c r="H45" s="80" t="str">
        <f>IF(SUM(H41:H44)=0,"",SUM(H41:H44))</f>
        <v/>
      </c>
      <c r="I45" s="149">
        <f t="array" ref="I45">COUNT((H45&amp;"")/FREQUENCY(IF($K$14:$K$45&gt;=H45,$K$14:$K$45), $K$14:$K$45))</f>
        <v>0</v>
      </c>
      <c r="K45" s="99" t="str">
        <f>H45</f>
        <v/>
      </c>
    </row>
    <row r="46" spans="1:11" ht="23.45" customHeight="1" x14ac:dyDescent="0.2">
      <c r="B46" s="62" t="s">
        <v>41</v>
      </c>
      <c r="C46" s="62" t="s">
        <v>40</v>
      </c>
      <c r="D46" s="62"/>
    </row>
    <row r="47" spans="1:11" x14ac:dyDescent="0.2">
      <c r="B47" s="32" t="s">
        <v>10</v>
      </c>
      <c r="C47" s="104" t="s">
        <v>44</v>
      </c>
      <c r="D47" s="105"/>
      <c r="E47" s="105"/>
      <c r="F47" s="105"/>
      <c r="G47" s="105"/>
      <c r="H47" s="105"/>
    </row>
    <row r="48" spans="1:11" x14ac:dyDescent="0.2">
      <c r="C48" s="106" t="s">
        <v>35</v>
      </c>
      <c r="D48" s="106"/>
      <c r="E48" s="106"/>
      <c r="F48" s="106"/>
      <c r="G48" s="106"/>
      <c r="H48" s="106"/>
    </row>
    <row r="49" spans="3:8" x14ac:dyDescent="0.2">
      <c r="C49" s="104" t="s">
        <v>45</v>
      </c>
      <c r="D49" s="105"/>
      <c r="E49" s="105"/>
      <c r="F49" s="105"/>
      <c r="G49" s="105"/>
      <c r="H49" s="105"/>
    </row>
    <row r="50" spans="3:8" x14ac:dyDescent="0.2">
      <c r="C50" s="2"/>
      <c r="D50" s="2"/>
      <c r="E50" s="2"/>
      <c r="F50" s="2"/>
      <c r="G50" s="2"/>
      <c r="H50" s="2"/>
    </row>
  </sheetData>
  <sheetProtection sheet="1" objects="1" scenarios="1"/>
  <mergeCells count="26">
    <mergeCell ref="E10:I10"/>
    <mergeCell ref="H2:I2"/>
    <mergeCell ref="E2:G2"/>
    <mergeCell ref="H3:I3"/>
    <mergeCell ref="H4:I4"/>
    <mergeCell ref="C7:D7"/>
    <mergeCell ref="C8:D8"/>
    <mergeCell ref="C9:D9"/>
    <mergeCell ref="F6:I6"/>
    <mergeCell ref="F7:I7"/>
    <mergeCell ref="F8:I8"/>
    <mergeCell ref="F9:I9"/>
    <mergeCell ref="B4:E4"/>
    <mergeCell ref="C47:H47"/>
    <mergeCell ref="B2:D2"/>
    <mergeCell ref="D11:I11"/>
    <mergeCell ref="I12:I13"/>
    <mergeCell ref="C6:D6"/>
    <mergeCell ref="C49:H49"/>
    <mergeCell ref="C48:H48"/>
    <mergeCell ref="D20:I20"/>
    <mergeCell ref="D29:I29"/>
    <mergeCell ref="D38:I38"/>
    <mergeCell ref="I21:I22"/>
    <mergeCell ref="I30:I31"/>
    <mergeCell ref="I39:I40"/>
  </mergeCells>
  <phoneticPr fontId="3" type="noConversion"/>
  <conditionalFormatting sqref="C3">
    <cfRule type="cellIs" dxfId="1" priority="2" operator="equal">
      <formula>"leer"</formula>
    </cfRule>
  </conditionalFormatting>
  <conditionalFormatting sqref="E2">
    <cfRule type="cellIs" dxfId="0" priority="1" operator="equal">
      <formula>"leer"</formula>
    </cfRule>
  </conditionalFormatting>
  <dataValidations count="2">
    <dataValidation type="list" allowBlank="1" showInputMessage="1" showErrorMessage="1" sqref="C3" xr:uid="{00000000-0002-0000-0000-000000000000}">
      <formula1>$L$1:$L$8</formula1>
    </dataValidation>
    <dataValidation type="list" allowBlank="1" showInputMessage="1" showErrorMessage="1" errorTitle="Falsche Kreisklasse" error="Hallo Schützenbruder, gebe bitte eine gültige_x000a_Schützenklasse ein !_x000a_z.B. offen, 10, 11 ... 61/71" sqref="G4" xr:uid="{00000000-0002-0000-0000-000001000000}">
      <formula1>$K$1:$K$7</formula1>
    </dataValidation>
  </dataValidations>
  <printOptions horizontalCentered="1"/>
  <pageMargins left="0.74803149606299213" right="0.27559055118110237" top="0.38" bottom="0.27559055118110237" header="0.15748031496062992" footer="0.15748031496062992"/>
  <pageSetup paperSize="9" scale="88" orientation="portrait" r:id="rId1"/>
  <headerFooter alignWithMargins="0"/>
  <ignoredErrors>
    <ignoredError sqref="H32:H3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Option Button 9">
              <controlPr defaultSize="0" autoFill="0" autoLine="0" autoPict="0">
                <anchor moveWithCells="1">
                  <from>
                    <xdr:col>3</xdr:col>
                    <xdr:colOff>114300</xdr:colOff>
                    <xdr:row>2</xdr:row>
                    <xdr:rowOff>9525</xdr:rowOff>
                  </from>
                  <to>
                    <xdr:col>4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Option Button 10">
              <controlPr defaultSize="0" autoFill="0" autoLine="0" autoPict="0">
                <anchor moveWithCells="1">
                  <from>
                    <xdr:col>4</xdr:col>
                    <xdr:colOff>85725</xdr:colOff>
                    <xdr:row>2</xdr:row>
                    <xdr:rowOff>19050</xdr:rowOff>
                  </from>
                  <to>
                    <xdr:col>4</xdr:col>
                    <xdr:colOff>742950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N34"/>
  <sheetViews>
    <sheetView showGridLines="0" showRowColHeaders="0" zoomScaleNormal="100" workbookViewId="0">
      <selection activeCell="B6" sqref="B6"/>
    </sheetView>
  </sheetViews>
  <sheetFormatPr baseColWidth="10" defaultColWidth="11.5703125" defaultRowHeight="12.75" x14ac:dyDescent="0.2"/>
  <cols>
    <col min="1" max="1" width="8.140625" style="1" bestFit="1" customWidth="1"/>
    <col min="2" max="2" width="22" style="1" customWidth="1"/>
    <col min="3" max="3" width="13.42578125" style="1" customWidth="1"/>
    <col min="4" max="4" width="28.85546875" style="1" customWidth="1"/>
    <col min="5" max="7" width="13.85546875" style="1" customWidth="1"/>
    <col min="8" max="8" width="10.42578125" style="1" hidden="1" customWidth="1"/>
    <col min="9" max="9" width="12.140625" style="1" hidden="1" customWidth="1"/>
    <col min="10" max="10" width="12.42578125" style="1" hidden="1" customWidth="1"/>
    <col min="11" max="11" width="22" style="1" hidden="1" customWidth="1"/>
    <col min="12" max="12" width="19.140625" style="1" hidden="1" customWidth="1"/>
    <col min="13" max="13" width="25.28515625" style="1" hidden="1" customWidth="1"/>
    <col min="14" max="14" width="14.5703125" style="1" hidden="1" customWidth="1"/>
    <col min="15" max="16384" width="11.5703125" style="1"/>
  </cols>
  <sheetData>
    <row r="1" spans="1:14" ht="57.75" customHeight="1" x14ac:dyDescent="0.2"/>
    <row r="2" spans="1:14" ht="45.75" customHeight="1" x14ac:dyDescent="0.2">
      <c r="A2" s="116" t="str">
        <f>CONCATENATE(Übersicht!B2," ",Übersicht!E2,"    ",Übersicht!G2)</f>
        <v xml:space="preserve">Rundenwettkampf - LuPi    </v>
      </c>
      <c r="B2" s="116"/>
      <c r="C2" s="116"/>
      <c r="D2" s="116"/>
      <c r="E2" s="116"/>
    </row>
    <row r="3" spans="1:14" ht="20.25" x14ac:dyDescent="0.3">
      <c r="A3" s="117" t="str">
        <f>CONCATENATE("WK-Klasse: ",Übersicht!C3,"    Kreisklasse: ",Übersicht!G4,"     Gruppe: ",Übersicht!G3)</f>
        <v>WK-Klasse: LuPi    Kreisklasse: offen     Gruppe: 1</v>
      </c>
      <c r="B3" s="117"/>
      <c r="C3" s="117"/>
      <c r="D3" s="117"/>
      <c r="E3" s="117"/>
    </row>
    <row r="4" spans="1:14" ht="13.5" thickBot="1" x14ac:dyDescent="0.25"/>
    <row r="5" spans="1:14" ht="41.45" customHeight="1" thickBot="1" x14ac:dyDescent="0.25">
      <c r="A5" s="11" t="s">
        <v>11</v>
      </c>
      <c r="B5" s="12" t="s">
        <v>0</v>
      </c>
      <c r="C5" s="13" t="s">
        <v>34</v>
      </c>
      <c r="D5" s="14" t="s">
        <v>16</v>
      </c>
      <c r="E5" s="15" t="s">
        <v>13</v>
      </c>
      <c r="H5" s="46" t="s">
        <v>15</v>
      </c>
      <c r="I5" s="46" t="s">
        <v>0</v>
      </c>
      <c r="J5" s="46" t="s">
        <v>13</v>
      </c>
      <c r="K5" s="46" t="s">
        <v>12</v>
      </c>
      <c r="L5" s="46" t="s">
        <v>13</v>
      </c>
      <c r="M5" s="46"/>
      <c r="N5" s="47" t="s">
        <v>37</v>
      </c>
    </row>
    <row r="6" spans="1:14" ht="30" customHeight="1" x14ac:dyDescent="0.2">
      <c r="A6" s="16">
        <v>1</v>
      </c>
      <c r="B6" s="17" t="str">
        <f>IF(ISERROR(VLOOKUP(A6,$H$6:$I$9,2,FALSE)),"",(VLOOKUP(A6,$H$6:$I$9,2,0)))</f>
        <v/>
      </c>
      <c r="C6" s="57" t="str">
        <f>IF(ISERROR(VLOOKUP(A6,$H$6:$J$9,3,FALSE)),"",(VLOOKUP(A6,$H$6:$J$9,3,0)))</f>
        <v/>
      </c>
      <c r="D6" s="18" t="str">
        <f>IF(ISERROR(VLOOKUP(B6,$I$6:$K$9,3,FALSE)),"",(VLOOKUP(B6,$I$6:$K$9,3,0)))</f>
        <v/>
      </c>
      <c r="E6" s="19" t="str">
        <f>IF(ISERROR(VLOOKUP(B6,$I$6:$L$9,4,FALSE)),"",(VLOOKUP(B6,$I$6:$L$9,4,0)))</f>
        <v/>
      </c>
      <c r="H6" s="46" t="str">
        <f>IF(N6="","",RANK(N6,$N$6:$N$9,0))</f>
        <v/>
      </c>
      <c r="I6" s="46">
        <f>Übersicht!B12</f>
        <v>0</v>
      </c>
      <c r="J6" s="46" t="str">
        <f>Übersicht!H18</f>
        <v/>
      </c>
      <c r="K6" s="46" t="str">
        <f>IF(L6=0,"",VLOOKUP(L6,Übersicht!A14:B17,2,0))</f>
        <v/>
      </c>
      <c r="L6" s="46">
        <f>MAX(Übersicht!H14:H17)</f>
        <v>0</v>
      </c>
      <c r="M6" s="46">
        <f>I6</f>
        <v>0</v>
      </c>
      <c r="N6" s="46" t="str">
        <f>IF(J6="","",J6-ROW()/1000000)</f>
        <v/>
      </c>
    </row>
    <row r="7" spans="1:14" ht="30" customHeight="1" x14ac:dyDescent="0.2">
      <c r="A7" s="20">
        <v>2</v>
      </c>
      <c r="B7" s="21" t="str">
        <f>IF(ISERROR(VLOOKUP(A7,$H$6:$I$9,2,FALSE)),"",(VLOOKUP(A7,$H$6:$I$9,2,0)))</f>
        <v/>
      </c>
      <c r="C7" s="58" t="str">
        <f>IF(ISERROR(VLOOKUP(A7,$H$6:$J$9,3,FALSE)),"",(VLOOKUP(A7,$H$6:$J$9,3,0)))</f>
        <v/>
      </c>
      <c r="D7" s="21" t="str">
        <f>IF(ISERROR(VLOOKUP(B7,$I$6:$K$9,3,FALSE)),"",(VLOOKUP(B7,$I$6:$K$9,3,0)))</f>
        <v/>
      </c>
      <c r="E7" s="22" t="str">
        <f>IF(ISERROR(VLOOKUP(B7,$I$6:$L$9,4,FALSE)),"",(VLOOKUP(B7,$I$6:$L$9,4,0)))</f>
        <v/>
      </c>
      <c r="H7" s="46" t="str">
        <f>IF(N7="","",RANK(N7,$N$6:$N$9,0))</f>
        <v/>
      </c>
      <c r="I7" s="46">
        <f>Übersicht!B21</f>
        <v>0</v>
      </c>
      <c r="J7" s="46" t="str">
        <f>Übersicht!H27</f>
        <v/>
      </c>
      <c r="K7" s="46" t="str">
        <f>IF(L7=0,"",VLOOKUP(L7,Übersicht!A23:B26,2,0))</f>
        <v/>
      </c>
      <c r="L7" s="46">
        <f>MAX(Übersicht!H23:H26)</f>
        <v>0</v>
      </c>
      <c r="M7" s="46">
        <f>I7</f>
        <v>0</v>
      </c>
      <c r="N7" s="46" t="str">
        <f t="shared" ref="N7:N9" si="0">IF(J7="","",J7-ROW()/1000000)</f>
        <v/>
      </c>
    </row>
    <row r="8" spans="1:14" ht="30" customHeight="1" x14ac:dyDescent="0.2">
      <c r="A8" s="20">
        <v>3</v>
      </c>
      <c r="B8" s="21" t="str">
        <f>IF(ISERROR(VLOOKUP(A8,$H$6:$I$9,2,FALSE)),"",(VLOOKUP(A8,$H$6:$I$9,2,0)))</f>
        <v/>
      </c>
      <c r="C8" s="58" t="str">
        <f>IF(ISERROR(VLOOKUP(A8,$H$6:$J$9,3,FALSE)),"",(VLOOKUP(A8,$H$6:$J$9,3,0)))</f>
        <v/>
      </c>
      <c r="D8" s="21" t="str">
        <f>IF(ISERROR(VLOOKUP(B8,$I$6:$K$9,3,FALSE)),"",(VLOOKUP(B8,$I$6:$K$9,3,0)))</f>
        <v/>
      </c>
      <c r="E8" s="22" t="str">
        <f>IF(ISERROR(VLOOKUP(B8,$I$6:$L$9,4,FALSE)),"",(VLOOKUP(B8,$I$6:$L$9,4,0)))</f>
        <v/>
      </c>
      <c r="H8" s="46" t="str">
        <f>IF(N8="","",RANK(N8,$N$6:$N$9,0))</f>
        <v/>
      </c>
      <c r="I8" s="46">
        <f>Übersicht!B30</f>
        <v>0</v>
      </c>
      <c r="J8" s="46" t="str">
        <f>Übersicht!H36</f>
        <v/>
      </c>
      <c r="K8" s="46" t="str">
        <f>IF(L8=0,"",VLOOKUP(L8,Übersicht!A32:B35,2,0))</f>
        <v/>
      </c>
      <c r="L8" s="46">
        <f>MAX(Übersicht!H32:H35)</f>
        <v>0</v>
      </c>
      <c r="M8" s="46">
        <f>I8</f>
        <v>0</v>
      </c>
      <c r="N8" s="46" t="str">
        <f t="shared" si="0"/>
        <v/>
      </c>
    </row>
    <row r="9" spans="1:14" ht="30" customHeight="1" thickBot="1" x14ac:dyDescent="0.25">
      <c r="A9" s="23">
        <v>4</v>
      </c>
      <c r="B9" s="24" t="str">
        <f>IF(ISERROR(VLOOKUP(A9,$H$6:$I$9,2,FALSE)),"",(VLOOKUP(A9,$H$6:$I$9,2,0)))</f>
        <v/>
      </c>
      <c r="C9" s="59" t="str">
        <f>IF(ISERROR(VLOOKUP(A9,$H$6:$J$9,3,FALSE)),"",(VLOOKUP(A9,$H$6:$J$9,3,0)))</f>
        <v/>
      </c>
      <c r="D9" s="24" t="str">
        <f>IF(ISERROR(VLOOKUP(B9,$I$6:$K$9,3,FALSE)),"",(VLOOKUP(B9,$I$6:$K$9,3,0)))</f>
        <v/>
      </c>
      <c r="E9" s="25" t="str">
        <f>IF(ISERROR(VLOOKUP(B9,$I$6:$L$9,4,FALSE)),"",(VLOOKUP(B9,$I$6:$L$9,4,0)))</f>
        <v/>
      </c>
      <c r="H9" s="46" t="str">
        <f>IF(N9="","",RANK(N9,$N$6:$N$9,0))</f>
        <v/>
      </c>
      <c r="I9" s="46">
        <f>Übersicht!B39</f>
        <v>0</v>
      </c>
      <c r="J9" s="46" t="str">
        <f>Übersicht!H45</f>
        <v/>
      </c>
      <c r="K9" s="46" t="str">
        <f>IF(L9=0,"",VLOOKUP(L9,Übersicht!A41:B44,2,0))</f>
        <v/>
      </c>
      <c r="L9" s="46">
        <f>MAX(Übersicht!H41:H44)</f>
        <v>0</v>
      </c>
      <c r="M9" s="46">
        <f>I9</f>
        <v>0</v>
      </c>
      <c r="N9" s="46" t="str">
        <f t="shared" si="0"/>
        <v/>
      </c>
    </row>
    <row r="10" spans="1:14" ht="13.5" thickBot="1" x14ac:dyDescent="0.25"/>
    <row r="11" spans="1:14" ht="28.9" customHeight="1" thickBot="1" x14ac:dyDescent="0.25">
      <c r="A11" s="121" t="s">
        <v>17</v>
      </c>
      <c r="B11" s="122"/>
      <c r="C11" s="12" t="s">
        <v>13</v>
      </c>
      <c r="D11" s="122" t="s">
        <v>0</v>
      </c>
      <c r="E11" s="127"/>
    </row>
    <row r="12" spans="1:14" ht="33.6" customHeight="1" thickBot="1" x14ac:dyDescent="0.25">
      <c r="A12" s="123" t="str">
        <f>IF(C12="","",VLOOKUP(C12,Übersicht!A14:B44,2,0))</f>
        <v/>
      </c>
      <c r="B12" s="124"/>
      <c r="C12" s="26" t="str">
        <f>IF(MAX(Übersicht!H14:H17,Übersicht!H23:H26,Übersicht!H32:H35,Übersicht!H41:H44)=0,"",MAX(Übersicht!H14:H17,Übersicht!H23:H26,Übersicht!H32:H35,Übersicht!H41:H44))</f>
        <v/>
      </c>
      <c r="D12" s="125" t="str">
        <f>IF(ISERROR(VLOOKUP(C12,L6:M9,2,FALSE)),"",(VLOOKUP(C12,L6:M9,2,0)))</f>
        <v/>
      </c>
      <c r="E12" s="126"/>
    </row>
    <row r="14" spans="1:14" ht="13.5" thickBot="1" x14ac:dyDescent="0.25"/>
    <row r="15" spans="1:14" ht="23.25" thickBot="1" x14ac:dyDescent="0.35">
      <c r="A15" s="118" t="s">
        <v>18</v>
      </c>
      <c r="B15" s="119"/>
      <c r="C15" s="119"/>
      <c r="D15" s="119"/>
      <c r="E15" s="120"/>
    </row>
    <row r="16" spans="1:14" ht="21" thickBot="1" x14ac:dyDescent="0.25">
      <c r="A16" s="44" t="s">
        <v>11</v>
      </c>
      <c r="B16" s="128" t="s">
        <v>14</v>
      </c>
      <c r="C16" s="129"/>
      <c r="D16" s="27" t="s">
        <v>0</v>
      </c>
      <c r="E16" s="27" t="s">
        <v>7</v>
      </c>
      <c r="H16" s="45" t="s">
        <v>15</v>
      </c>
      <c r="I16" s="45" t="s">
        <v>0</v>
      </c>
      <c r="J16" s="45" t="s">
        <v>13</v>
      </c>
      <c r="K16" s="47" t="s">
        <v>36</v>
      </c>
      <c r="L16" s="47" t="s">
        <v>37</v>
      </c>
      <c r="M16" s="61" t="s">
        <v>39</v>
      </c>
    </row>
    <row r="17" spans="1:13" ht="19.899999999999999" customHeight="1" x14ac:dyDescent="0.2">
      <c r="A17" s="48">
        <v>1</v>
      </c>
      <c r="B17" s="130" t="str">
        <f>IF(ISERROR(VLOOKUP(A17,$H$17:$K$32,4,FALSE)),"",(VLOOKUP(A17,$H$17:$K$32,4,0)))</f>
        <v/>
      </c>
      <c r="C17" s="130"/>
      <c r="D17" s="50" t="str">
        <f>IF(ISERROR(VLOOKUP(A17,$H$17:$K$32,2,FALSE)),"",(VLOOKUP(A17,$H$17:$K$32,2,0)))</f>
        <v/>
      </c>
      <c r="E17" s="28" t="str">
        <f>IF(ISERROR(VLOOKUP(A17,$H$17:$K$32,3,FALSE)),"",(VLOOKUP(A17,$H$17:$K$32,3,0)))</f>
        <v/>
      </c>
      <c r="H17" s="53" t="str">
        <f>IF(L17="","",RANK(L17,$L$17:$L$32,0))</f>
        <v/>
      </c>
      <c r="I17" s="46">
        <f>Übersicht!$B$12</f>
        <v>0</v>
      </c>
      <c r="J17" s="46" t="str">
        <f>Übersicht!H14</f>
        <v/>
      </c>
      <c r="K17" s="46">
        <f>Übersicht!B14</f>
        <v>0</v>
      </c>
      <c r="L17" s="46" t="str">
        <f t="shared" ref="L17:L19" si="1">IF(ISNA(M17),"",M17-ROW()/1000000)</f>
        <v/>
      </c>
      <c r="M17" s="46" t="e">
        <f t="array" ref="M17">LOOKUP(9^9,--MID(J17,MIN(IF(ISNUMBER(--MID(J17,COLUMN(1:1),1)),COLUMN(1:1))),COLUMN(1:1)))</f>
        <v>#N/A</v>
      </c>
    </row>
    <row r="18" spans="1:13" ht="19.899999999999999" customHeight="1" x14ac:dyDescent="0.2">
      <c r="A18" s="54">
        <v>2</v>
      </c>
      <c r="B18" s="113" t="str">
        <f t="shared" ref="B18:B32" si="2">IF(ISERROR(VLOOKUP(A18,$H$17:$K$32,4,FALSE)),"",(VLOOKUP(A18,$H$17:$K$32,4,0)))</f>
        <v/>
      </c>
      <c r="C18" s="113"/>
      <c r="D18" s="51" t="str">
        <f t="shared" ref="D18:D32" si="3">IF(ISERROR(VLOOKUP(A18,$H$17:$K$32,2,FALSE)),"",(VLOOKUP(A18,$H$17:$K$32,2,0)))</f>
        <v/>
      </c>
      <c r="E18" s="29" t="str">
        <f t="shared" ref="E18:E32" si="4">IF(ISERROR(VLOOKUP(A18,$H$17:$K$32,3,FALSE)),"",(VLOOKUP(A18,$H$17:$K$32,3,0)))</f>
        <v/>
      </c>
      <c r="H18" s="53" t="str">
        <f t="shared" ref="H18:H32" si="5">IF(L18="","",RANK(L18,$L$17:$L$32,0))</f>
        <v/>
      </c>
      <c r="I18" s="46">
        <f>Übersicht!$B$12</f>
        <v>0</v>
      </c>
      <c r="J18" s="46" t="str">
        <f>Übersicht!H15</f>
        <v/>
      </c>
      <c r="K18" s="46">
        <f>Übersicht!B15</f>
        <v>0</v>
      </c>
      <c r="L18" s="46" t="str">
        <f t="shared" si="1"/>
        <v/>
      </c>
      <c r="M18" s="46" t="e">
        <f t="array" ref="M18">LOOKUP(9^9,--MID(J18,MIN(IF(ISNUMBER(--MID(J18,COLUMN(2:2),1)),COLUMN(2:2))),COLUMN(2:2)))</f>
        <v>#N/A</v>
      </c>
    </row>
    <row r="19" spans="1:13" ht="19.899999999999999" customHeight="1" x14ac:dyDescent="0.2">
      <c r="A19" s="49">
        <v>3</v>
      </c>
      <c r="B19" s="113" t="str">
        <f t="shared" si="2"/>
        <v/>
      </c>
      <c r="C19" s="113"/>
      <c r="D19" s="51" t="str">
        <f t="shared" si="3"/>
        <v/>
      </c>
      <c r="E19" s="29" t="str">
        <f t="shared" si="4"/>
        <v/>
      </c>
      <c r="H19" s="53" t="str">
        <f t="shared" si="5"/>
        <v/>
      </c>
      <c r="I19" s="46">
        <f>Übersicht!$B$12</f>
        <v>0</v>
      </c>
      <c r="J19" s="46" t="str">
        <f>Übersicht!H16</f>
        <v/>
      </c>
      <c r="K19" s="46">
        <f>Übersicht!B16</f>
        <v>0</v>
      </c>
      <c r="L19" s="46" t="str">
        <f t="shared" si="1"/>
        <v/>
      </c>
      <c r="M19" s="46" t="e">
        <f t="array" ref="M19">LOOKUP(9^9,--MID(J19,MIN(IF(ISNUMBER(--MID(J19,COLUMN(3:3),1)),COLUMN(3:3))),COLUMN(3:3)))</f>
        <v>#N/A</v>
      </c>
    </row>
    <row r="20" spans="1:13" ht="19.899999999999999" customHeight="1" x14ac:dyDescent="0.2">
      <c r="A20" s="54">
        <v>4</v>
      </c>
      <c r="B20" s="113" t="str">
        <f t="shared" si="2"/>
        <v/>
      </c>
      <c r="C20" s="113"/>
      <c r="D20" s="51" t="str">
        <f t="shared" si="3"/>
        <v/>
      </c>
      <c r="E20" s="29" t="str">
        <f t="shared" si="4"/>
        <v/>
      </c>
      <c r="H20" s="53" t="str">
        <f t="shared" si="5"/>
        <v/>
      </c>
      <c r="I20" s="46">
        <f>Übersicht!$B$12</f>
        <v>0</v>
      </c>
      <c r="J20" s="46" t="str">
        <f>Übersicht!H17</f>
        <v/>
      </c>
      <c r="K20" s="46">
        <f>Übersicht!B17</f>
        <v>0</v>
      </c>
      <c r="L20" s="46" t="str">
        <f>IF(ISNA(M20),"",M20-ROW()/1000000)</f>
        <v/>
      </c>
      <c r="M20" s="46" t="e">
        <f t="array" ref="M20">LOOKUP(9^9,--MID(J20,MIN(IF(ISNUMBER(--MID(J20,COLUMN(4:4),1)),COLUMN(4:4))),COLUMN(4:4)))</f>
        <v>#N/A</v>
      </c>
    </row>
    <row r="21" spans="1:13" ht="19.899999999999999" customHeight="1" x14ac:dyDescent="0.2">
      <c r="A21" s="49">
        <v>5</v>
      </c>
      <c r="B21" s="113" t="str">
        <f t="shared" si="2"/>
        <v/>
      </c>
      <c r="C21" s="113"/>
      <c r="D21" s="51" t="str">
        <f t="shared" si="3"/>
        <v/>
      </c>
      <c r="E21" s="29" t="str">
        <f t="shared" si="4"/>
        <v/>
      </c>
      <c r="H21" s="53" t="str">
        <f t="shared" si="5"/>
        <v/>
      </c>
      <c r="I21" s="46">
        <f>Übersicht!$B$21</f>
        <v>0</v>
      </c>
      <c r="J21" s="46" t="str">
        <f>Übersicht!H23</f>
        <v/>
      </c>
      <c r="K21" s="46">
        <f>Übersicht!B23</f>
        <v>0</v>
      </c>
      <c r="L21" s="46" t="str">
        <f t="shared" ref="L21:L32" si="6">IF(ISNA(M21),"",M21-ROW()/1000000)</f>
        <v/>
      </c>
      <c r="M21" s="46" t="e">
        <f t="array" ref="M21">LOOKUP(9^9,--MID(J21,MIN(IF(ISNUMBER(--MID(J21,COLUMN(5:5),1)),COLUMN(5:5))),COLUMN(5:5)))</f>
        <v>#N/A</v>
      </c>
    </row>
    <row r="22" spans="1:13" ht="19.899999999999999" customHeight="1" x14ac:dyDescent="0.2">
      <c r="A22" s="54">
        <v>6</v>
      </c>
      <c r="B22" s="113" t="str">
        <f t="shared" si="2"/>
        <v/>
      </c>
      <c r="C22" s="113"/>
      <c r="D22" s="51" t="str">
        <f t="shared" si="3"/>
        <v/>
      </c>
      <c r="E22" s="29" t="str">
        <f t="shared" si="4"/>
        <v/>
      </c>
      <c r="H22" s="53" t="str">
        <f t="shared" si="5"/>
        <v/>
      </c>
      <c r="I22" s="46">
        <f>Übersicht!$B$21</f>
        <v>0</v>
      </c>
      <c r="J22" s="46" t="str">
        <f>Übersicht!H24</f>
        <v/>
      </c>
      <c r="K22" s="46">
        <f>Übersicht!B24</f>
        <v>0</v>
      </c>
      <c r="L22" s="46" t="str">
        <f t="shared" si="6"/>
        <v/>
      </c>
      <c r="M22" s="46" t="e">
        <f t="array" ref="M22">LOOKUP(9^9,--MID(J22,MIN(IF(ISNUMBER(--MID(J22,COLUMN(6:6),1)),COLUMN(6:6))),COLUMN(6:6)))</f>
        <v>#N/A</v>
      </c>
    </row>
    <row r="23" spans="1:13" ht="19.899999999999999" customHeight="1" x14ac:dyDescent="0.2">
      <c r="A23" s="49">
        <v>7</v>
      </c>
      <c r="B23" s="113" t="str">
        <f t="shared" si="2"/>
        <v/>
      </c>
      <c r="C23" s="113"/>
      <c r="D23" s="51" t="str">
        <f t="shared" si="3"/>
        <v/>
      </c>
      <c r="E23" s="29" t="str">
        <f t="shared" si="4"/>
        <v/>
      </c>
      <c r="H23" s="53" t="str">
        <f t="shared" si="5"/>
        <v/>
      </c>
      <c r="I23" s="46">
        <f>Übersicht!$B$21</f>
        <v>0</v>
      </c>
      <c r="J23" s="46" t="str">
        <f>Übersicht!H25</f>
        <v/>
      </c>
      <c r="K23" s="46">
        <f>Übersicht!B25</f>
        <v>0</v>
      </c>
      <c r="L23" s="46" t="str">
        <f t="shared" si="6"/>
        <v/>
      </c>
      <c r="M23" s="46" t="e">
        <f t="array" ref="M23">LOOKUP(9^9,--MID(J23,MIN(IF(ISNUMBER(--MID(J23,COLUMN(7:7),1)),COLUMN(7:7))),COLUMN(7:7)))</f>
        <v>#N/A</v>
      </c>
    </row>
    <row r="24" spans="1:13" ht="19.899999999999999" customHeight="1" x14ac:dyDescent="0.2">
      <c r="A24" s="54">
        <v>8</v>
      </c>
      <c r="B24" s="113" t="str">
        <f t="shared" si="2"/>
        <v/>
      </c>
      <c r="C24" s="113"/>
      <c r="D24" s="51" t="str">
        <f t="shared" si="3"/>
        <v/>
      </c>
      <c r="E24" s="29" t="str">
        <f t="shared" si="4"/>
        <v/>
      </c>
      <c r="H24" s="53" t="str">
        <f t="shared" si="5"/>
        <v/>
      </c>
      <c r="I24" s="46">
        <f>Übersicht!$B$21</f>
        <v>0</v>
      </c>
      <c r="J24" s="46" t="str">
        <f>Übersicht!H26</f>
        <v/>
      </c>
      <c r="K24" s="46">
        <f>Übersicht!B26</f>
        <v>0</v>
      </c>
      <c r="L24" s="46" t="str">
        <f t="shared" si="6"/>
        <v/>
      </c>
      <c r="M24" s="46" t="e">
        <f t="array" ref="M24">LOOKUP(9^9,--MID(J24,MIN(IF(ISNUMBER(--MID(J24,COLUMN(8:8),1)),COLUMN(8:8))),COLUMN(8:8)))</f>
        <v>#N/A</v>
      </c>
    </row>
    <row r="25" spans="1:13" ht="19.899999999999999" customHeight="1" x14ac:dyDescent="0.2">
      <c r="A25" s="49">
        <v>9</v>
      </c>
      <c r="B25" s="113" t="str">
        <f t="shared" si="2"/>
        <v/>
      </c>
      <c r="C25" s="113"/>
      <c r="D25" s="51" t="str">
        <f t="shared" si="3"/>
        <v/>
      </c>
      <c r="E25" s="29" t="str">
        <f t="shared" si="4"/>
        <v/>
      </c>
      <c r="H25" s="53" t="str">
        <f t="shared" si="5"/>
        <v/>
      </c>
      <c r="I25" s="46">
        <f>Übersicht!$B$30</f>
        <v>0</v>
      </c>
      <c r="J25" s="46" t="str">
        <f>Übersicht!H32</f>
        <v/>
      </c>
      <c r="K25" s="46">
        <f>Übersicht!B32</f>
        <v>0</v>
      </c>
      <c r="L25" s="46" t="str">
        <f t="shared" si="6"/>
        <v/>
      </c>
      <c r="M25" s="46" t="e">
        <f t="array" ref="M25">LOOKUP(9^9,--MID(J25,MIN(IF(ISNUMBER(--MID(J25,COLUMN(9:9),1)),COLUMN(9:9))),COLUMN(9:9)))</f>
        <v>#N/A</v>
      </c>
    </row>
    <row r="26" spans="1:13" ht="19.899999999999999" customHeight="1" x14ac:dyDescent="0.2">
      <c r="A26" s="54">
        <v>10</v>
      </c>
      <c r="B26" s="113" t="str">
        <f t="shared" si="2"/>
        <v/>
      </c>
      <c r="C26" s="113"/>
      <c r="D26" s="51" t="str">
        <f t="shared" si="3"/>
        <v/>
      </c>
      <c r="E26" s="29" t="str">
        <f t="shared" si="4"/>
        <v/>
      </c>
      <c r="H26" s="53" t="str">
        <f t="shared" si="5"/>
        <v/>
      </c>
      <c r="I26" s="46">
        <f>Übersicht!$B$30</f>
        <v>0</v>
      </c>
      <c r="J26" s="46" t="str">
        <f>Übersicht!H33</f>
        <v/>
      </c>
      <c r="K26" s="46">
        <f>Übersicht!B33</f>
        <v>0</v>
      </c>
      <c r="L26" s="46" t="str">
        <f t="shared" si="6"/>
        <v/>
      </c>
      <c r="M26" s="46" t="e">
        <f t="array" ref="M26">LOOKUP(9^9,--MID(J26,MIN(IF(ISNUMBER(--MID(J26,COLUMN(10:10),1)),COLUMN(10:10))),COLUMN(10:10)))</f>
        <v>#N/A</v>
      </c>
    </row>
    <row r="27" spans="1:13" ht="19.899999999999999" customHeight="1" x14ac:dyDescent="0.2">
      <c r="A27" s="49">
        <v>11</v>
      </c>
      <c r="B27" s="113" t="str">
        <f t="shared" si="2"/>
        <v/>
      </c>
      <c r="C27" s="113"/>
      <c r="D27" s="51" t="str">
        <f t="shared" si="3"/>
        <v/>
      </c>
      <c r="E27" s="29" t="str">
        <f t="shared" si="4"/>
        <v/>
      </c>
      <c r="H27" s="53" t="str">
        <f t="shared" si="5"/>
        <v/>
      </c>
      <c r="I27" s="46">
        <f>Übersicht!$B$30</f>
        <v>0</v>
      </c>
      <c r="J27" s="46" t="str">
        <f>Übersicht!H34</f>
        <v/>
      </c>
      <c r="K27" s="46">
        <f>Übersicht!B34</f>
        <v>0</v>
      </c>
      <c r="L27" s="46" t="str">
        <f t="shared" si="6"/>
        <v/>
      </c>
      <c r="M27" s="46" t="e">
        <f t="array" ref="M27">LOOKUP(9^9,--MID(J27,MIN(IF(ISNUMBER(--MID(J27,COLUMN(11:11),1)),COLUMN(11:11))),COLUMN(11:11)))</f>
        <v>#N/A</v>
      </c>
    </row>
    <row r="28" spans="1:13" ht="19.899999999999999" customHeight="1" x14ac:dyDescent="0.2">
      <c r="A28" s="54">
        <v>12</v>
      </c>
      <c r="B28" s="113" t="str">
        <f t="shared" si="2"/>
        <v/>
      </c>
      <c r="C28" s="113"/>
      <c r="D28" s="51" t="str">
        <f t="shared" si="3"/>
        <v/>
      </c>
      <c r="E28" s="29" t="str">
        <f t="shared" si="4"/>
        <v/>
      </c>
      <c r="H28" s="53" t="str">
        <f t="shared" si="5"/>
        <v/>
      </c>
      <c r="I28" s="46">
        <f>Übersicht!$B$30</f>
        <v>0</v>
      </c>
      <c r="J28" s="46" t="str">
        <f>Übersicht!H35</f>
        <v/>
      </c>
      <c r="K28" s="46">
        <f>Übersicht!B35</f>
        <v>0</v>
      </c>
      <c r="L28" s="46" t="str">
        <f t="shared" si="6"/>
        <v/>
      </c>
      <c r="M28" s="46" t="e">
        <f t="array" ref="M28">LOOKUP(9^9,--MID(J28,MIN(IF(ISNUMBER(--MID(J28,COLUMN(12:12),1)),COLUMN(12:12))),COLUMN(12:12)))</f>
        <v>#N/A</v>
      </c>
    </row>
    <row r="29" spans="1:13" ht="19.899999999999999" customHeight="1" x14ac:dyDescent="0.2">
      <c r="A29" s="49">
        <v>13</v>
      </c>
      <c r="B29" s="113" t="str">
        <f t="shared" si="2"/>
        <v/>
      </c>
      <c r="C29" s="113"/>
      <c r="D29" s="51" t="str">
        <f t="shared" si="3"/>
        <v/>
      </c>
      <c r="E29" s="29" t="str">
        <f t="shared" si="4"/>
        <v/>
      </c>
      <c r="H29" s="53" t="str">
        <f t="shared" si="5"/>
        <v/>
      </c>
      <c r="I29" s="46">
        <f>Übersicht!$B$39</f>
        <v>0</v>
      </c>
      <c r="J29" s="46" t="str">
        <f>Übersicht!H41</f>
        <v/>
      </c>
      <c r="K29" s="46">
        <f>Übersicht!B41</f>
        <v>0</v>
      </c>
      <c r="L29" s="46" t="str">
        <f t="shared" si="6"/>
        <v/>
      </c>
      <c r="M29" s="46" t="e">
        <f t="array" ref="M29">LOOKUP(9^9,--MID(J29,MIN(IF(ISNUMBER(--MID(J29,COLUMN(13:13),1)),COLUMN(13:13))),COLUMN(13:13)))</f>
        <v>#N/A</v>
      </c>
    </row>
    <row r="30" spans="1:13" ht="19.899999999999999" customHeight="1" x14ac:dyDescent="0.2">
      <c r="A30" s="54">
        <v>14</v>
      </c>
      <c r="B30" s="113" t="str">
        <f t="shared" si="2"/>
        <v/>
      </c>
      <c r="C30" s="113"/>
      <c r="D30" s="51" t="str">
        <f t="shared" si="3"/>
        <v/>
      </c>
      <c r="E30" s="29" t="str">
        <f t="shared" si="4"/>
        <v/>
      </c>
      <c r="H30" s="53" t="str">
        <f t="shared" si="5"/>
        <v/>
      </c>
      <c r="I30" s="46">
        <f>Übersicht!$B$39</f>
        <v>0</v>
      </c>
      <c r="J30" s="46" t="str">
        <f>Übersicht!H42</f>
        <v/>
      </c>
      <c r="K30" s="46">
        <f>Übersicht!B42</f>
        <v>0</v>
      </c>
      <c r="L30" s="46" t="str">
        <f t="shared" si="6"/>
        <v/>
      </c>
      <c r="M30" s="46" t="e">
        <f t="array" ref="M30">LOOKUP(9^9,--MID(J30,MIN(IF(ISNUMBER(--MID(J30,COLUMN(14:14),1)),COLUMN(14:14))),COLUMN(14:14)))</f>
        <v>#N/A</v>
      </c>
    </row>
    <row r="31" spans="1:13" ht="19.899999999999999" customHeight="1" x14ac:dyDescent="0.2">
      <c r="A31" s="49">
        <v>15</v>
      </c>
      <c r="B31" s="113" t="str">
        <f t="shared" si="2"/>
        <v/>
      </c>
      <c r="C31" s="113"/>
      <c r="D31" s="51" t="str">
        <f t="shared" si="3"/>
        <v/>
      </c>
      <c r="E31" s="29" t="str">
        <f t="shared" si="4"/>
        <v/>
      </c>
      <c r="H31" s="53" t="str">
        <f t="shared" si="5"/>
        <v/>
      </c>
      <c r="I31" s="46">
        <f>Übersicht!$B$39</f>
        <v>0</v>
      </c>
      <c r="J31" s="46" t="str">
        <f>Übersicht!H43</f>
        <v/>
      </c>
      <c r="K31" s="46">
        <f>Übersicht!B43</f>
        <v>0</v>
      </c>
      <c r="L31" s="46" t="str">
        <f t="shared" si="6"/>
        <v/>
      </c>
      <c r="M31" s="46" t="e">
        <f t="array" ref="M31">LOOKUP(9^9,--MID(J31,MIN(IF(ISNUMBER(--MID(J31,COLUMN(15:15),1)),COLUMN(15:15))),COLUMN(15:15)))</f>
        <v>#N/A</v>
      </c>
    </row>
    <row r="32" spans="1:13" ht="19.899999999999999" customHeight="1" thickBot="1" x14ac:dyDescent="0.25">
      <c r="A32" s="55">
        <v>16</v>
      </c>
      <c r="B32" s="114" t="str">
        <f t="shared" si="2"/>
        <v/>
      </c>
      <c r="C32" s="114"/>
      <c r="D32" s="52" t="str">
        <f t="shared" si="3"/>
        <v/>
      </c>
      <c r="E32" s="30" t="str">
        <f t="shared" si="4"/>
        <v/>
      </c>
      <c r="H32" s="53" t="str">
        <f t="shared" si="5"/>
        <v/>
      </c>
      <c r="I32" s="46">
        <f>Übersicht!$B$39</f>
        <v>0</v>
      </c>
      <c r="J32" s="46" t="str">
        <f>Übersicht!H44</f>
        <v/>
      </c>
      <c r="K32" s="46">
        <f>Übersicht!B44</f>
        <v>0</v>
      </c>
      <c r="L32" s="46" t="str">
        <f t="shared" si="6"/>
        <v/>
      </c>
      <c r="M32" s="46" t="e">
        <f t="array" ref="M32">LOOKUP(9^9,--MID(J32,MIN(IF(ISNUMBER(--MID(J32,COLUMN(16:16),1)),COLUMN(16:16))),COLUMN(16:16)))</f>
        <v>#N/A</v>
      </c>
    </row>
    <row r="33" spans="1:5" x14ac:dyDescent="0.2">
      <c r="B33" s="37" t="s">
        <v>42</v>
      </c>
      <c r="D33" s="115" t="str">
        <f>Übersicht!E10</f>
        <v>© R. Marquardt, Soderstorf - Version 1.19 (Mobil)</v>
      </c>
      <c r="E33" s="115"/>
    </row>
    <row r="34" spans="1:5" x14ac:dyDescent="0.2">
      <c r="A34" s="31"/>
    </row>
  </sheetData>
  <sheetProtection sheet="1" objects="1" scenarios="1"/>
  <sortState xmlns:xlrd2="http://schemas.microsoft.com/office/spreadsheetml/2017/richdata2" ref="A17:D32">
    <sortCondition descending="1" ref="C17"/>
  </sortState>
  <mergeCells count="25">
    <mergeCell ref="D33:E33"/>
    <mergeCell ref="A2:E2"/>
    <mergeCell ref="A3:E3"/>
    <mergeCell ref="A15:E15"/>
    <mergeCell ref="A11:B11"/>
    <mergeCell ref="A12:B12"/>
    <mergeCell ref="D12:E12"/>
    <mergeCell ref="D11:E11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</mergeCells>
  <phoneticPr fontId="3" type="noConversion"/>
  <printOptions horizontalCentered="1"/>
  <pageMargins left="0.78740157480314965" right="0.43307086614173229" top="0.47244094488188981" bottom="0.35433070866141736" header="0.31496062992125984" footer="0.15748031496062992"/>
  <pageSetup paperSize="9" scale="96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Auswertung</vt:lpstr>
      <vt:lpstr>Auswertung!Druckbereich</vt:lpstr>
      <vt:lpstr>Übersicht!Druckbereich</vt:lpstr>
    </vt:vector>
  </TitlesOfParts>
  <Company>Schützenverein Soderstorf e.V. 1922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Rolf (068)</dc:creator>
  <cp:lastModifiedBy>Marquardt, Rolf (068)</cp:lastModifiedBy>
  <cp:lastPrinted>2023-11-14T11:52:11Z</cp:lastPrinted>
  <dcterms:created xsi:type="dcterms:W3CDTF">2008-11-04T07:12:00Z</dcterms:created>
  <dcterms:modified xsi:type="dcterms:W3CDTF">2023-11-14T12:02:05Z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Rundenwettkampf - 2014-15.xlsm</vt:lpwstr>
  </property>
  <property fmtid="{D5CDD505-2E9C-101B-9397-08002B2CF9AE}" pid="3" name="MSIP_Label_924dbb1d-991d-4bbd-aad5-33bac1d8ffaf_Enabled">
    <vt:lpwstr>true</vt:lpwstr>
  </property>
  <property fmtid="{D5CDD505-2E9C-101B-9397-08002B2CF9AE}" pid="4" name="MSIP_Label_924dbb1d-991d-4bbd-aad5-33bac1d8ffaf_SetDate">
    <vt:lpwstr>2023-11-14T10:59:00Z</vt:lpwstr>
  </property>
  <property fmtid="{D5CDD505-2E9C-101B-9397-08002B2CF9AE}" pid="5" name="MSIP_Label_924dbb1d-991d-4bbd-aad5-33bac1d8ffaf_Method">
    <vt:lpwstr>Standard</vt:lpwstr>
  </property>
  <property fmtid="{D5CDD505-2E9C-101B-9397-08002B2CF9AE}" pid="6" name="MSIP_Label_924dbb1d-991d-4bbd-aad5-33bac1d8ffaf_Name">
    <vt:lpwstr>924dbb1d-991d-4bbd-aad5-33bac1d8ffaf</vt:lpwstr>
  </property>
  <property fmtid="{D5CDD505-2E9C-101B-9397-08002B2CF9AE}" pid="7" name="MSIP_Label_924dbb1d-991d-4bbd-aad5-33bac1d8ffaf_SiteId">
    <vt:lpwstr>9652d7c2-1ccf-4940-8151-4a92bd474ed0</vt:lpwstr>
  </property>
  <property fmtid="{D5CDD505-2E9C-101B-9397-08002B2CF9AE}" pid="8" name="MSIP_Label_924dbb1d-991d-4bbd-aad5-33bac1d8ffaf_ActionId">
    <vt:lpwstr>d3c2ce65-c77b-4f68-997a-c6e21dde3437</vt:lpwstr>
  </property>
  <property fmtid="{D5CDD505-2E9C-101B-9397-08002B2CF9AE}" pid="9" name="MSIP_Label_924dbb1d-991d-4bbd-aad5-33bac1d8ffaf_ContentBits">
    <vt:lpwstr>0</vt:lpwstr>
  </property>
</Properties>
</file>